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3ed632c4858d0b5/Pulpit/"/>
    </mc:Choice>
  </mc:AlternateContent>
  <xr:revisionPtr revIDLastSave="6" documentId="14_{C58B9811-0F8F-4020-8F66-2E0435685A79}" xr6:coauthVersionLast="47" xr6:coauthVersionMax="47" xr10:uidLastSave="{2A724CC2-A23F-430E-A619-075F67FF6F03}"/>
  <bookViews>
    <workbookView xWindow="-110" yWindow="-110" windowWidth="19420" windowHeight="10420" activeTab="4" xr2:uid="{7B420345-CAFC-4AEA-959E-9E35C78CDE13}"/>
  </bookViews>
  <sheets>
    <sheet name="Lech" sheetId="1" r:id="rId1"/>
    <sheet name="Górnik" sheetId="2" r:id="rId2"/>
    <sheet name="Raków " sheetId="3" r:id="rId3"/>
    <sheet name="PODSUMOWANIE" sheetId="4" r:id="rId4"/>
    <sheet name="Gracze z największą liczbą min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5" l="1"/>
  <c r="F36" i="5"/>
  <c r="G56" i="5"/>
  <c r="F56" i="5"/>
  <c r="G15" i="5"/>
  <c r="F15" i="5"/>
  <c r="H6" i="3"/>
  <c r="J7" i="2"/>
  <c r="P6" i="5"/>
  <c r="P5" i="5"/>
  <c r="P4" i="5"/>
  <c r="A60" i="4"/>
  <c r="H4" i="3"/>
  <c r="B90" i="4"/>
  <c r="A43" i="4"/>
  <c r="A55" i="4"/>
  <c r="A57" i="4"/>
  <c r="A59" i="4"/>
  <c r="A53" i="4"/>
  <c r="A63" i="4"/>
  <c r="A47" i="4"/>
  <c r="A62" i="4"/>
  <c r="A86" i="4"/>
  <c r="A88" i="4"/>
  <c r="A74" i="4"/>
  <c r="A80" i="4"/>
  <c r="A44" i="4"/>
  <c r="A42" i="4"/>
  <c r="A51" i="4"/>
  <c r="A89" i="4"/>
  <c r="A82" i="4"/>
  <c r="A45" i="4"/>
  <c r="A50" i="4"/>
  <c r="A73" i="4"/>
  <c r="A72" i="4"/>
  <c r="A77" i="4"/>
  <c r="A87" i="4"/>
  <c r="A79" i="4"/>
  <c r="A85" i="4"/>
  <c r="A75" i="4"/>
  <c r="A81" i="4"/>
  <c r="A83" i="4"/>
  <c r="A54" i="4"/>
  <c r="A70" i="4"/>
  <c r="A64" i="4"/>
  <c r="A69" i="4"/>
  <c r="A76" i="4"/>
  <c r="A68" i="4"/>
  <c r="A61" i="4"/>
  <c r="A48" i="4"/>
  <c r="A49" i="4"/>
  <c r="A78" i="4"/>
  <c r="A52" i="4"/>
  <c r="A66" i="4"/>
  <c r="A41" i="4"/>
  <c r="A84" i="4"/>
  <c r="A67" i="4"/>
  <c r="A46" i="4"/>
  <c r="I7" i="4"/>
  <c r="I8" i="4" s="1"/>
  <c r="I8" i="1" l="1"/>
  <c r="J13" i="2"/>
  <c r="J12" i="2"/>
  <c r="J11" i="2"/>
  <c r="J14" i="2"/>
  <c r="J6" i="2"/>
  <c r="I12" i="1"/>
  <c r="I7" i="1"/>
  <c r="E25" i="3" l="1"/>
  <c r="E9" i="1"/>
  <c r="E7" i="1"/>
</calcChain>
</file>

<file path=xl/sharedStrings.xml><?xml version="1.0" encoding="utf-8"?>
<sst xmlns="http://schemas.openxmlformats.org/spreadsheetml/2006/main" count="656" uniqueCount="304">
  <si>
    <t>Lech Poznań</t>
  </si>
  <si>
    <t>Raków Częstochowa</t>
  </si>
  <si>
    <t>ZAWODNIK</t>
  </si>
  <si>
    <t>WIEK</t>
  </si>
  <si>
    <t>WIEK DOŁĄCZENIA</t>
  </si>
  <si>
    <t>KLUB WIODĄCY W WIEKU 8-12</t>
  </si>
  <si>
    <t>POPRZEDNIE KLUBY (CHRONOLOGICZNIE)</t>
  </si>
  <si>
    <t>Hubert Muszyński</t>
  </si>
  <si>
    <t>ZAP Zbąszynek</t>
  </si>
  <si>
    <t>ZAP Zbąszynek, KS Stilon Gorzów Wielkopolski</t>
  </si>
  <si>
    <t>Jakub Rajczykowski</t>
  </si>
  <si>
    <t>APN Częstochowa</t>
  </si>
  <si>
    <t>Salos Częstochowa, APN Częstochowa</t>
  </si>
  <si>
    <t>Cartusia 1923 Kartuzy</t>
  </si>
  <si>
    <t>Nikodem Kitowski</t>
  </si>
  <si>
    <t>Cartusia 1923 Kartuzy, UKS Lotos Gdańsk</t>
  </si>
  <si>
    <t>Oliwier Długosz</t>
  </si>
  <si>
    <t>Polonia Łaziska Górne, AKS Mikołów, Polonia Łaziska Górne, AKS Mikołów, APN GKS Tychy, Siódemka Tychy</t>
  </si>
  <si>
    <t>Łukasz Kabaj</t>
  </si>
  <si>
    <t>Łukasz Andrychowicz</t>
  </si>
  <si>
    <t>AP KP Gdynia</t>
  </si>
  <si>
    <t>-</t>
  </si>
  <si>
    <t>AK AP Gdynia, UKS Lotos Gdańsk</t>
  </si>
  <si>
    <t>Łukasz Józefczyk</t>
  </si>
  <si>
    <t>Jakub Cierpiał</t>
  </si>
  <si>
    <t>UKS Orzeł Konopiska</t>
  </si>
  <si>
    <t>Oliwier Siuda</t>
  </si>
  <si>
    <t>Tymoteusz Trzepizur</t>
  </si>
  <si>
    <t>Tomasz Okulicki</t>
  </si>
  <si>
    <t>RKP ROW Rybnik</t>
  </si>
  <si>
    <t>RKP ROW Rybnik, Legia Warszawa</t>
  </si>
  <si>
    <t>Patryk Malamis</t>
  </si>
  <si>
    <t>Jerzy Napieraj</t>
  </si>
  <si>
    <t>WKS Wieluń</t>
  </si>
  <si>
    <t>Mazovia Tomaszów Mazowiecki</t>
  </si>
  <si>
    <t>Mazovia Tomaszów Mazowiecki, Lechia Tomaszów Mazowiecki, Raków, TRANSFER DO STALI MIELEC</t>
  </si>
  <si>
    <t>Jakub Łukasiewicz</t>
  </si>
  <si>
    <t>APP Biała Podlaska</t>
  </si>
  <si>
    <t>Bartosz Laskowski</t>
  </si>
  <si>
    <t>Fabian Gacek</t>
  </si>
  <si>
    <t>Ekoball Stal Sanok</t>
  </si>
  <si>
    <t>Paweł Woźny</t>
  </si>
  <si>
    <t>Chemik Bydgoszcz</t>
  </si>
  <si>
    <t>Chemik Bydgoszcz, Zagłębie Lubin</t>
  </si>
  <si>
    <t>Tomasz Szczepaniak</t>
  </si>
  <si>
    <t>Jastrząb Głowaczów</t>
  </si>
  <si>
    <t>Jastrząb Głowaczów, Energia Kozienice, Kosa Kostancin</t>
  </si>
  <si>
    <t>Miłosz Rogula</t>
  </si>
  <si>
    <t>Victoria Częstochowa, APN Częstochowa</t>
  </si>
  <si>
    <t>Jakub Wireński</t>
  </si>
  <si>
    <t>Lechia Gdańsk</t>
  </si>
  <si>
    <t>Lechia Gdańsk, Jaguar Gdańsk, Lechia Gdańsk, Jaguar Gdańsk</t>
  </si>
  <si>
    <t>Dawid Kucharczyk</t>
  </si>
  <si>
    <t>Mateusz Jezierski</t>
  </si>
  <si>
    <t>GKS Wikielec</t>
  </si>
  <si>
    <t>Mateusz Głowiński</t>
  </si>
  <si>
    <t>Miłosz Pałuczak</t>
  </si>
  <si>
    <t>Football Academy "FAIR - PLAY" Złotów</t>
  </si>
  <si>
    <t>Łukasz Makarski</t>
  </si>
  <si>
    <t>FT Warszawa, Varsovia Warszawa, MKS Polonia Warszawa</t>
  </si>
  <si>
    <t>Mateusz Niedziałkowski</t>
  </si>
  <si>
    <t>AP Jasło</t>
  </si>
  <si>
    <t>Ekoball Stal Sanok, Beniaminek Krosno</t>
  </si>
  <si>
    <t>AP Jasło, Beniaminek Krosno, FASE Szczecin, Resovia Rzeszów</t>
  </si>
  <si>
    <t>Górnik Zabrze</t>
  </si>
  <si>
    <t>Kamil Soberka</t>
  </si>
  <si>
    <t>APN Knurów</t>
  </si>
  <si>
    <t>Krystian Derkacz</t>
  </si>
  <si>
    <t>UKS Niedźwiadek Chełm</t>
  </si>
  <si>
    <t>UKS Niedźwiadek Chełm, Polonia Warszawa</t>
  </si>
  <si>
    <t>Bartosz Rutkowski</t>
  </si>
  <si>
    <t>Gwarek Zabrze</t>
  </si>
  <si>
    <t>Mateusz Michalski</t>
  </si>
  <si>
    <t>Gwiazda Ruda Śląska, Gwarek Zabrze, Rozwój Katowice</t>
  </si>
  <si>
    <t>Jan Adamski</t>
  </si>
  <si>
    <t>Dominik Szala</t>
  </si>
  <si>
    <t>GKS Katowice, Legia Warszawa</t>
  </si>
  <si>
    <t>GKS Katowice</t>
  </si>
  <si>
    <t>Patryk Marek</t>
  </si>
  <si>
    <t>Nikodem Zielonka</t>
  </si>
  <si>
    <t>Rozwój Katowice</t>
  </si>
  <si>
    <t>Kacper Capiga</t>
  </si>
  <si>
    <t>Sparta Zabrze</t>
  </si>
  <si>
    <t>Sparta Zabrze, GKS Katowice</t>
  </si>
  <si>
    <t>Cyprian Włodarczyk</t>
  </si>
  <si>
    <t>Wybrzeże Rewalskie Rewal</t>
  </si>
  <si>
    <t>Wybrzeże Rewalskie Rewal, Pogoń Szczecin, Lechia Gdańsk</t>
  </si>
  <si>
    <t>Mateusz Chmarek</t>
  </si>
  <si>
    <t>Rozwój Katowice, Zagłębie Lubin</t>
  </si>
  <si>
    <t>Maciej Orzechowski</t>
  </si>
  <si>
    <t>Tomasovia Tomaszów Lubelski</t>
  </si>
  <si>
    <t>Tomasovia Tomaszów Lubelski, Górnik Zabrze, Tomasovia Tomaszów Lubelski, Górnik Zabrze</t>
  </si>
  <si>
    <t>Kacper Zborowski</t>
  </si>
  <si>
    <t>Krakus Nowa Huta</t>
  </si>
  <si>
    <t>Krakus Nowa Huta, Wisła Kraków</t>
  </si>
  <si>
    <t>Mikołaj Zięba</t>
  </si>
  <si>
    <t>Iwo Świerkot</t>
  </si>
  <si>
    <t>Sparta Zabrze, Ruch Radzionków, GKS Katowice</t>
  </si>
  <si>
    <t>Norbert Barczak</t>
  </si>
  <si>
    <t>Polonia Przemyśl</t>
  </si>
  <si>
    <t>Polonia Przemyśl, Beniaminek Krosno</t>
  </si>
  <si>
    <t>Aleksander Tobolik</t>
  </si>
  <si>
    <t>Hubert Ogórek</t>
  </si>
  <si>
    <t>Resovia Rzeszów</t>
  </si>
  <si>
    <t>Resovia Rzeszów, Legia Warszawa, Resovia Rzeszów</t>
  </si>
  <si>
    <t>Alan Sukiennicki</t>
  </si>
  <si>
    <t>David Hyjek</t>
  </si>
  <si>
    <t>Krzysztof Kolanko</t>
  </si>
  <si>
    <t>Beniaminek Krosno</t>
  </si>
  <si>
    <t>Slovan Bratysława</t>
  </si>
  <si>
    <t>Peter Juritka</t>
  </si>
  <si>
    <t>Legia Warszawa, Slovan Bratysława, Delta Warszawa, Escola Varsovia Warszawa</t>
  </si>
  <si>
    <t>AP Pomorze Sopot</t>
  </si>
  <si>
    <t>Mikołaj Mekler</t>
  </si>
  <si>
    <t>AP Pomorze Sopot, Lechia Gdańsk</t>
  </si>
  <si>
    <t>Szymon Wąsik</t>
  </si>
  <si>
    <t>Mateusz Kulig</t>
  </si>
  <si>
    <t>Victoria 1918 Jaworzno</t>
  </si>
  <si>
    <t>Ivan Savshak</t>
  </si>
  <si>
    <t>Szkolony w klubach zagranicznych</t>
  </si>
  <si>
    <t>kluby zagraniczne</t>
  </si>
  <si>
    <t>Mateusz Mędrala</t>
  </si>
  <si>
    <t>Podbeskidzie Bielsko-Biała</t>
  </si>
  <si>
    <t>Krystian Dożynkiewicz</t>
  </si>
  <si>
    <t>MKS Jantar Ustka</t>
  </si>
  <si>
    <t>MKS Jantar Ustka, Gryf Słupsk</t>
  </si>
  <si>
    <t>Mateusz Pruchniewski</t>
  </si>
  <si>
    <t>Michał Gurgul</t>
  </si>
  <si>
    <t>AP Reissa Poznań</t>
  </si>
  <si>
    <t>Adrian Tymiński</t>
  </si>
  <si>
    <t>MOSIR Jastrzębie Zdrój</t>
  </si>
  <si>
    <t>Kamil Budych</t>
  </si>
  <si>
    <t>Sebastisn Goc</t>
  </si>
  <si>
    <t>Warta Poznań</t>
  </si>
  <si>
    <t>Wojciech Mońka</t>
  </si>
  <si>
    <t>1922 Lechia Kostrzyn</t>
  </si>
  <si>
    <t>Jakub Skowroński</t>
  </si>
  <si>
    <t>Karol Kalata</t>
  </si>
  <si>
    <t>MKS Znicz Pruszków</t>
  </si>
  <si>
    <t>Mateusz Meyer</t>
  </si>
  <si>
    <t>Chojniczanka Chojnice</t>
  </si>
  <si>
    <t>Chojniczanka Chojnice, Lech Poznań, TRANSFER DO Chojniczanki Chojnice</t>
  </si>
  <si>
    <t>Ksawery Kukułka</t>
  </si>
  <si>
    <t>UKS AP Falubaz Zielona Góra</t>
  </si>
  <si>
    <t>UKS AP Falubaz Zielona Góra, Zagłębie Lubin, FASE Szczecin</t>
  </si>
  <si>
    <t>Igor Kornobis</t>
  </si>
  <si>
    <t>Wełna Rogoźno</t>
  </si>
  <si>
    <t>Mikołaj Tudruj</t>
  </si>
  <si>
    <t>Bałtyk Koszalin</t>
  </si>
  <si>
    <t>Patryk Olejnik</t>
  </si>
  <si>
    <t>Kacper Orzechowski</t>
  </si>
  <si>
    <t>Arka Gdynia</t>
  </si>
  <si>
    <t>Maksym Czekała</t>
  </si>
  <si>
    <t>Koziołek Poznań</t>
  </si>
  <si>
    <t>Kacper Sommerfeld</t>
  </si>
  <si>
    <t>Jan Niedzielski</t>
  </si>
  <si>
    <t>FA Leszno</t>
  </si>
  <si>
    <t>Igor Kuchta</t>
  </si>
  <si>
    <t>GKS Wikielec, Olimpia Elbląg</t>
  </si>
  <si>
    <t>Motor Lublin</t>
  </si>
  <si>
    <t>Filip Warciarek</t>
  </si>
  <si>
    <t>Sparta Oborniki</t>
  </si>
  <si>
    <t>Igor Stankiewicz</t>
  </si>
  <si>
    <t>Igor Brzyski</t>
  </si>
  <si>
    <t>Dawid Ławniczak</t>
  </si>
  <si>
    <t>Mateusz Wójcik</t>
  </si>
  <si>
    <t>Stal Mielec</t>
  </si>
  <si>
    <t>Maksymilian Dziuba</t>
  </si>
  <si>
    <t>AP Ostrów Wielkopolski</t>
  </si>
  <si>
    <t>Maksym Pietrzak</t>
  </si>
  <si>
    <t>Aleksander Nadolski</t>
  </si>
  <si>
    <t>Notecianka Pakość</t>
  </si>
  <si>
    <t>Szymon Maza</t>
  </si>
  <si>
    <t>MKS Debrzno</t>
  </si>
  <si>
    <t>MKS Debrzno, Sparta Złotów</t>
  </si>
  <si>
    <t>Norbert Pacławski</t>
  </si>
  <si>
    <t>Orzełek Przeworsk</t>
  </si>
  <si>
    <t>Jakub Antczak</t>
  </si>
  <si>
    <t>FC Wrocław Academy</t>
  </si>
  <si>
    <t>FC Wrocław Academy, Lech Poznań, Odra Opole (obecnie)</t>
  </si>
  <si>
    <t>Dawid Zięba</t>
  </si>
  <si>
    <t>Victoria Czermin</t>
  </si>
  <si>
    <t>Victoria Czermin, Stal Mielec, Wisła Płock (obecnie)</t>
  </si>
  <si>
    <t>Kacper Kroczyński</t>
  </si>
  <si>
    <t>Unia Swarzędz</t>
  </si>
  <si>
    <t>Unia Swarzędz, AP Reissa, Arka Gdynia</t>
  </si>
  <si>
    <t>Bartlomiej Juszczyk</t>
  </si>
  <si>
    <t>Korona Kielce</t>
  </si>
  <si>
    <t>Filip Wełniak</t>
  </si>
  <si>
    <t>Filip Wolski</t>
  </si>
  <si>
    <t>Oskar Tomczyk</t>
  </si>
  <si>
    <t>Królewscy Płock, Wisła Płock</t>
  </si>
  <si>
    <t>Wisła Płock</t>
  </si>
  <si>
    <t>Nie udało się ustalić</t>
  </si>
  <si>
    <t>MKS DAP Dębica</t>
  </si>
  <si>
    <t>JUVENTUS ACADEMY Piekary Śląskie</t>
  </si>
  <si>
    <t>AKS Mikołów</t>
  </si>
  <si>
    <t>Pogoń Zduńska Wola</t>
  </si>
  <si>
    <t xml:space="preserve">Pogoń Zduńska Wola </t>
  </si>
  <si>
    <t>Zagłębie Lubin</t>
  </si>
  <si>
    <t>MKP Odra Wodzisław Śląski</t>
  </si>
  <si>
    <t>Płomień Czarny Las, APN Częstochowa</t>
  </si>
  <si>
    <t>Marko Babić</t>
  </si>
  <si>
    <t>szkolony w zagranicznych klubach</t>
  </si>
  <si>
    <t>Sparta Oborniki/Lech Poznań</t>
  </si>
  <si>
    <t>Skra Paterek</t>
  </si>
  <si>
    <t>Średni wiek dołączenia do klubu</t>
  </si>
  <si>
    <t>Zawodnicy wyszkoleni w Lechu Poznań</t>
  </si>
  <si>
    <t>Zawodnicy</t>
  </si>
  <si>
    <t>Klub</t>
  </si>
  <si>
    <t>Zawodnicy wyszkoleni w Górniku Zabrze</t>
  </si>
  <si>
    <t>FT Warszawa</t>
  </si>
  <si>
    <t>*APN=ÓWCZESNA AKADEMIA RAKOWA</t>
  </si>
  <si>
    <t>APN Częstochowa*</t>
  </si>
  <si>
    <t>Zawodnicy wyszkoleni w Rakowie Częstochowa</t>
  </si>
  <si>
    <t>Udział zawodników wyszkolonych w Rakowie Częstochowa</t>
  </si>
  <si>
    <t>Udział zawodników wyszkolonych w Górniku Zabrze</t>
  </si>
  <si>
    <t>Udział zawodników wyszkolonych w Lechu Poznań</t>
  </si>
  <si>
    <t>Liczba zawodników, dla których był to klub wiodący w wieku 8-12</t>
  </si>
  <si>
    <t xml:space="preserve">Klub </t>
  </si>
  <si>
    <t>Liczba zawodników</t>
  </si>
  <si>
    <t>Średni wiek dołączania  zawodników do badanych akademii</t>
  </si>
  <si>
    <t>Łączny wiek</t>
  </si>
  <si>
    <t>Suma zawdoników</t>
  </si>
  <si>
    <t>Szkolony przez kluby zagraniczne</t>
  </si>
  <si>
    <t>Podbeskidzie Bielsko- Biała</t>
  </si>
  <si>
    <t>Kluby z największa liczbą wyszkolonych zawodników</t>
  </si>
  <si>
    <t>Spis wszystkich klubów</t>
  </si>
  <si>
    <t>SUMA</t>
  </si>
  <si>
    <t>TS Przyborów, ŻAPN Żywiec, Podbeskidzie Bielsko-Biała</t>
  </si>
  <si>
    <t xml:space="preserve">Chemik Bydgoszcz, MUKS CWZS Bydgoszcz, GOL Brodnica, Pogoń Szczecin </t>
  </si>
  <si>
    <t>Skra Paterek, MUKS CWZS Bydgoszcz</t>
  </si>
  <si>
    <t>Ruch Radzionków, JUVENTUS ACADEMY Piekary Śląskie</t>
  </si>
  <si>
    <t>Victoria Częstochowa, SMS UKS Łódź</t>
  </si>
  <si>
    <t xml:space="preserve">GKS Katowice </t>
  </si>
  <si>
    <t>AP Reissa</t>
  </si>
  <si>
    <t xml:space="preserve">Lotos Gdańsk </t>
  </si>
  <si>
    <t>FASE Szczecin</t>
  </si>
  <si>
    <t>Legia Warszawa</t>
  </si>
  <si>
    <t>Pogoń Szczecin</t>
  </si>
  <si>
    <t>Wisła Kraków</t>
  </si>
  <si>
    <t>Polonia Warszawa</t>
  </si>
  <si>
    <t>Varsovia Warszawa</t>
  </si>
  <si>
    <t>Victoria Częstochowa</t>
  </si>
  <si>
    <t>MUKS CWZS Bydgoszcz</t>
  </si>
  <si>
    <t>Liczba Zawodników</t>
  </si>
  <si>
    <t>Spis klubów, które najczęściej pojawiały się w historii zawodników (z wyłączniem Lecha Poznań, Rakowa Częstochowa oraz Górnika Zabrze)</t>
  </si>
  <si>
    <t xml:space="preserve">Zawodnicy wyszkoleni </t>
  </si>
  <si>
    <t>Ogniwo Sopot</t>
  </si>
  <si>
    <t>Skorpiony Lubań, Zagłębie Lubin, UKS Lotos Gdańsk</t>
  </si>
  <si>
    <t>Gedania Gdańsk, Arka Gdynia, UKS Lotos Gdańsk</t>
  </si>
  <si>
    <t xml:space="preserve">Łukasz Józefczyk </t>
  </si>
  <si>
    <t>MINUTY</t>
  </si>
  <si>
    <t>WIEK DOŁĄCZENIA DO KLUBU</t>
  </si>
  <si>
    <t>JEDENASTU ZAWODNIKÓW Z NAJWIĘKSZĄ LICZBĄ MINUT</t>
  </si>
  <si>
    <t>RAKÓW CZĘSTOCHOWA</t>
  </si>
  <si>
    <t>GÓRNIK ZABRZE</t>
  </si>
  <si>
    <t>LECH POZNAŃ</t>
  </si>
  <si>
    <t>JEDENASTU  ZAWODNIKÓW Z NAJWIĘKSZĄ LICZBĄ MINUT</t>
  </si>
  <si>
    <t>Województwo</t>
  </si>
  <si>
    <t>WIELKOPOLSKIE</t>
  </si>
  <si>
    <t>ŚLĄSKIE</t>
  </si>
  <si>
    <t>KUJAWSKO-POMORSKIE</t>
  </si>
  <si>
    <t>POMORSKIE</t>
  </si>
  <si>
    <t>DOLNOŚLĄSKIE</t>
  </si>
  <si>
    <t>MAZOWIECKIE</t>
  </si>
  <si>
    <t>LUBELSKIE</t>
  </si>
  <si>
    <t>PODKARPACKIE</t>
  </si>
  <si>
    <t>LUBUSKIE</t>
  </si>
  <si>
    <t>ZACHODNIO-POMORSKIE</t>
  </si>
  <si>
    <t>ŚWIĘTOKRZYSKIE</t>
  </si>
  <si>
    <t>MAŁOPOLSKIE</t>
  </si>
  <si>
    <t>ŁÓDZKIE</t>
  </si>
  <si>
    <t>WARMIŃSKO-MAZURSKIE</t>
  </si>
  <si>
    <t>WOJEWÓDZTWO</t>
  </si>
  <si>
    <t>LICZBA WYSZKOLONYCH ZAWODNIKÓW</t>
  </si>
  <si>
    <t>12 lat i 5 miesięcy</t>
  </si>
  <si>
    <t>13 lat i 10 miesięcy</t>
  </si>
  <si>
    <t>13 lat i 8 miesięcy</t>
  </si>
  <si>
    <t>15 lat i 5 miesięcy</t>
  </si>
  <si>
    <t>Udział zawodników wyszkolonych w klubie</t>
  </si>
  <si>
    <t>Poziom rozgrywkowy, na którym występowała drużyna seniorska w seoznie 2022/2023</t>
  </si>
  <si>
    <t>Ekstraklasa</t>
  </si>
  <si>
    <t>Klasa A</t>
  </si>
  <si>
    <t>IV Liga</t>
  </si>
  <si>
    <t>I Liga</t>
  </si>
  <si>
    <t>Brak drużyny seniorów</t>
  </si>
  <si>
    <t>II Liga</t>
  </si>
  <si>
    <t>Klasa B</t>
  </si>
  <si>
    <t>V Liga</t>
  </si>
  <si>
    <t>Mazovia Tomaszów Mazowiecki, Lechia Tomaszów Mazowiecki</t>
  </si>
  <si>
    <t>DLA JEDENATU ZAWODNIKÓW Z NAJWIĘKSZĄ LICZBĄ MINUT</t>
  </si>
  <si>
    <t>11 lat i 10 miesięcy</t>
  </si>
  <si>
    <t>15 lat i miesiąc</t>
  </si>
  <si>
    <t>średnia</t>
  </si>
  <si>
    <t>suma</t>
  </si>
  <si>
    <t>Przybliżona odległość w linii prostej między miastem, z którego pochodzi poprzedni klub, a Częstochową</t>
  </si>
  <si>
    <t>Przybliżona odległość w linii prostej między miastem, z którego pochodzi poprzedni klub, a Poznaniem</t>
  </si>
  <si>
    <t>Przybliżona odległość w linii prostej między miastem, z którego pochodzi poprzedni klub, a Zabrzem</t>
  </si>
  <si>
    <t>*</t>
  </si>
  <si>
    <t>suma (dziesięciu zawodników)</t>
  </si>
  <si>
    <t>Średnia przybliżona odległość między miastem, z którego pochodziła poprzednia akademia, a miastem klubu pozyskującego (km)</t>
  </si>
  <si>
    <t>Jakub Rozwadowski</t>
  </si>
  <si>
    <t>*David Hyjek nie został wzięty pod uwagę ze względu na to, że przyszedł bezpośrednio z Hiszpanii - wynik byłby nieporównywalny do innych zespołów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</si>
</sst>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0" fontId="4" fillId="0" borderId="0" xfId="0" applyFont="1"/>
    <xf numFmtId="0" fontId="2" fillId="2" borderId="1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8" fillId="0" borderId="0" xfId="0" applyFont="1"/>
    <xf numFmtId="0" fontId="1" fillId="0" borderId="0" xfId="0" applyFont="1"/>
    <xf numFmtId="165" fontId="0" fillId="0" borderId="1" xfId="0" applyNumberForma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" xfId="0" applyBorder="1"/>
    <xf numFmtId="9" fontId="0" fillId="0" borderId="1" xfId="1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" xfId="0" applyBorder="1"/>
    <xf numFmtId="0" fontId="1" fillId="0" borderId="34" xfId="0" applyFont="1" applyBorder="1" applyAlignment="1">
      <alignment horizontal="center" wrapText="1"/>
    </xf>
    <xf numFmtId="0" fontId="1" fillId="0" borderId="34" xfId="0" applyFont="1" applyBorder="1"/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43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9" fontId="0" fillId="0" borderId="5" xfId="1" applyFont="1" applyBorder="1" applyAlignment="1">
      <alignment horizontal="center"/>
    </xf>
    <xf numFmtId="9" fontId="0" fillId="0" borderId="15" xfId="1" applyFont="1" applyBorder="1" applyAlignment="1">
      <alignment horizontal="center"/>
    </xf>
    <xf numFmtId="9" fontId="0" fillId="0" borderId="17" xfId="1" applyFont="1" applyBorder="1" applyAlignment="1">
      <alignment horizontal="center"/>
    </xf>
    <xf numFmtId="9" fontId="0" fillId="0" borderId="18" xfId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19" xfId="1" applyFont="1" applyBorder="1" applyAlignment="1">
      <alignment horizontal="center"/>
    </xf>
    <xf numFmtId="9" fontId="0" fillId="0" borderId="20" xfId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/>
    </xf>
    <xf numFmtId="165" fontId="2" fillId="2" borderId="12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1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36" xfId="0" applyFont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A17A9-855B-4C72-9152-CBECB54D4E52}">
  <sheetPr>
    <tabColor theme="4"/>
  </sheetPr>
  <dimension ref="A1:M39"/>
  <sheetViews>
    <sheetView zoomScale="70" zoomScaleNormal="70" workbookViewId="0">
      <selection activeCell="J14" sqref="J14"/>
    </sheetView>
  </sheetViews>
  <sheetFormatPr defaultRowHeight="14.5" x14ac:dyDescent="0.35"/>
  <cols>
    <col min="1" max="1" width="25.7265625" customWidth="1"/>
    <col min="3" max="3" width="18.81640625" customWidth="1"/>
    <col min="4" max="4" width="27.453125" customWidth="1"/>
    <col min="5" max="5" width="36.1796875" customWidth="1"/>
    <col min="7" max="7" width="9.54296875" customWidth="1"/>
    <col min="8" max="8" width="38" customWidth="1"/>
    <col min="9" max="9" width="22.1796875" customWidth="1"/>
    <col min="10" max="10" width="12.26953125" customWidth="1"/>
    <col min="11" max="11" width="26.54296875" customWidth="1"/>
    <col min="12" max="12" width="26.81640625" bestFit="1" customWidth="1"/>
    <col min="13" max="13" width="35.453125" customWidth="1"/>
  </cols>
  <sheetData>
    <row r="1" spans="1:10" x14ac:dyDescent="0.35">
      <c r="A1" s="57" t="s">
        <v>0</v>
      </c>
      <c r="B1" s="58"/>
      <c r="C1" s="58"/>
      <c r="D1" s="58"/>
      <c r="E1" s="58"/>
    </row>
    <row r="2" spans="1:10" x14ac:dyDescent="0.3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</row>
    <row r="3" spans="1:10" ht="35.15" customHeight="1" thickBot="1" x14ac:dyDescent="0.4">
      <c r="A3" s="3" t="s">
        <v>121</v>
      </c>
      <c r="B3" s="3">
        <v>17</v>
      </c>
      <c r="C3" s="3">
        <v>13</v>
      </c>
      <c r="D3" s="3" t="s">
        <v>122</v>
      </c>
      <c r="E3" s="4" t="s">
        <v>229</v>
      </c>
    </row>
    <row r="4" spans="1:10" x14ac:dyDescent="0.35">
      <c r="A4" s="3" t="s">
        <v>123</v>
      </c>
      <c r="B4" s="3">
        <v>18</v>
      </c>
      <c r="C4" s="3">
        <v>16</v>
      </c>
      <c r="D4" s="3" t="s">
        <v>124</v>
      </c>
      <c r="E4" s="3" t="s">
        <v>125</v>
      </c>
      <c r="H4" s="59" t="s">
        <v>0</v>
      </c>
      <c r="I4" s="60"/>
      <c r="J4" s="61"/>
    </row>
    <row r="5" spans="1:10" x14ac:dyDescent="0.35">
      <c r="A5" s="3" t="s">
        <v>126</v>
      </c>
      <c r="B5" s="3">
        <v>16</v>
      </c>
      <c r="C5" s="3">
        <v>13</v>
      </c>
      <c r="D5" s="3" t="s">
        <v>77</v>
      </c>
      <c r="E5" s="3" t="s">
        <v>77</v>
      </c>
      <c r="H5" s="62"/>
      <c r="I5" s="57"/>
      <c r="J5" s="63"/>
    </row>
    <row r="6" spans="1:10" x14ac:dyDescent="0.35">
      <c r="A6" s="3" t="s">
        <v>127</v>
      </c>
      <c r="B6" s="3">
        <v>17</v>
      </c>
      <c r="C6" s="3">
        <v>11</v>
      </c>
      <c r="D6" s="3" t="s">
        <v>128</v>
      </c>
      <c r="E6" s="3" t="s">
        <v>128</v>
      </c>
      <c r="H6" s="13" t="s">
        <v>206</v>
      </c>
      <c r="I6" s="64" t="s">
        <v>276</v>
      </c>
      <c r="J6" s="65"/>
    </row>
    <row r="7" spans="1:10" x14ac:dyDescent="0.35">
      <c r="A7" s="3" t="s">
        <v>129</v>
      </c>
      <c r="B7" s="3">
        <v>19</v>
      </c>
      <c r="C7" s="3">
        <v>13</v>
      </c>
      <c r="D7" s="3" t="s">
        <v>130</v>
      </c>
      <c r="E7" s="3" t="str">
        <f>D7</f>
        <v>MOSIR Jastrzębie Zdrój</v>
      </c>
      <c r="H7" s="13" t="s">
        <v>207</v>
      </c>
      <c r="I7" s="66">
        <f>COUNTIF(D3:D38,"Lech Poznań")</f>
        <v>8</v>
      </c>
      <c r="J7" s="67"/>
    </row>
    <row r="8" spans="1:10" x14ac:dyDescent="0.35">
      <c r="A8" s="3" t="s">
        <v>131</v>
      </c>
      <c r="B8" s="3">
        <v>18</v>
      </c>
      <c r="C8" s="3">
        <v>8</v>
      </c>
      <c r="D8" s="3" t="s">
        <v>0</v>
      </c>
      <c r="E8" s="3" t="s">
        <v>128</v>
      </c>
      <c r="H8" s="51" t="s">
        <v>217</v>
      </c>
      <c r="I8" s="53">
        <f>8/36</f>
        <v>0.22222222222222221</v>
      </c>
      <c r="J8" s="54"/>
    </row>
    <row r="9" spans="1:10" ht="15" thickBot="1" x14ac:dyDescent="0.4">
      <c r="A9" s="3" t="s">
        <v>132</v>
      </c>
      <c r="B9" s="3">
        <v>17</v>
      </c>
      <c r="C9" s="3">
        <v>13</v>
      </c>
      <c r="D9" s="3" t="s">
        <v>133</v>
      </c>
      <c r="E9" s="3" t="str">
        <f>D9</f>
        <v>Warta Poznań</v>
      </c>
      <c r="H9" s="52"/>
      <c r="I9" s="55"/>
      <c r="J9" s="56"/>
    </row>
    <row r="10" spans="1:10" ht="30.65" customHeight="1" thickBot="1" x14ac:dyDescent="0.4">
      <c r="A10" s="3" t="s">
        <v>134</v>
      </c>
      <c r="B10" s="3">
        <v>16</v>
      </c>
      <c r="C10" s="3">
        <v>10</v>
      </c>
      <c r="D10" s="4" t="s">
        <v>135</v>
      </c>
      <c r="E10" s="3" t="s">
        <v>135</v>
      </c>
    </row>
    <row r="11" spans="1:10" x14ac:dyDescent="0.35">
      <c r="A11" s="3" t="s">
        <v>136</v>
      </c>
      <c r="B11" s="3">
        <v>17</v>
      </c>
      <c r="C11" s="3">
        <v>14</v>
      </c>
      <c r="D11" s="3" t="s">
        <v>82</v>
      </c>
      <c r="E11" s="3" t="s">
        <v>83</v>
      </c>
      <c r="H11" s="16" t="s">
        <v>209</v>
      </c>
      <c r="I11" s="17" t="s">
        <v>208</v>
      </c>
    </row>
    <row r="12" spans="1:10" ht="15" thickBot="1" x14ac:dyDescent="0.4">
      <c r="A12" s="3" t="s">
        <v>137</v>
      </c>
      <c r="B12" s="3">
        <v>17</v>
      </c>
      <c r="C12" s="3">
        <v>14</v>
      </c>
      <c r="D12" s="3" t="s">
        <v>138</v>
      </c>
      <c r="E12" s="3" t="s">
        <v>138</v>
      </c>
      <c r="H12" s="19" t="s">
        <v>187</v>
      </c>
      <c r="I12" s="20">
        <f>COUNTIF(D3:D38,"Korona Kielce")</f>
        <v>2</v>
      </c>
    </row>
    <row r="13" spans="1:10" ht="46" customHeight="1" x14ac:dyDescent="0.35">
      <c r="A13" s="3" t="s">
        <v>139</v>
      </c>
      <c r="B13" s="3">
        <v>17</v>
      </c>
      <c r="C13" s="3">
        <v>15</v>
      </c>
      <c r="D13" s="3" t="s">
        <v>140</v>
      </c>
      <c r="E13" s="4" t="s">
        <v>141</v>
      </c>
    </row>
    <row r="14" spans="1:10" ht="38.5" customHeight="1" x14ac:dyDescent="0.35">
      <c r="A14" s="3" t="s">
        <v>142</v>
      </c>
      <c r="B14" s="3">
        <v>19</v>
      </c>
      <c r="C14" s="3">
        <v>15</v>
      </c>
      <c r="D14" s="3" t="s">
        <v>143</v>
      </c>
      <c r="E14" s="4" t="s">
        <v>144</v>
      </c>
    </row>
    <row r="15" spans="1:10" x14ac:dyDescent="0.35">
      <c r="A15" s="3" t="s">
        <v>145</v>
      </c>
      <c r="B15" s="3">
        <v>18</v>
      </c>
      <c r="C15" s="3">
        <v>9</v>
      </c>
      <c r="D15" s="3" t="s">
        <v>0</v>
      </c>
      <c r="E15" s="3" t="s">
        <v>146</v>
      </c>
    </row>
    <row r="16" spans="1:10" x14ac:dyDescent="0.35">
      <c r="A16" s="3" t="s">
        <v>147</v>
      </c>
      <c r="B16" s="3">
        <v>17</v>
      </c>
      <c r="C16" s="3">
        <v>13</v>
      </c>
      <c r="D16" s="3" t="s">
        <v>148</v>
      </c>
      <c r="E16" s="3" t="s">
        <v>148</v>
      </c>
    </row>
    <row r="17" spans="1:13" x14ac:dyDescent="0.35">
      <c r="A17" s="3" t="s">
        <v>149</v>
      </c>
      <c r="B17" s="3">
        <v>17</v>
      </c>
      <c r="C17" s="3">
        <v>7</v>
      </c>
      <c r="D17" s="3" t="s">
        <v>0</v>
      </c>
      <c r="E17" s="3" t="s">
        <v>21</v>
      </c>
      <c r="I17" s="50"/>
      <c r="J17" s="50"/>
      <c r="K17" s="50"/>
      <c r="L17" s="50"/>
      <c r="M17" s="50"/>
    </row>
    <row r="18" spans="1:13" ht="32.5" customHeight="1" x14ac:dyDescent="0.35">
      <c r="A18" s="3" t="s">
        <v>150</v>
      </c>
      <c r="B18" s="3">
        <v>17</v>
      </c>
      <c r="C18" s="3">
        <v>14</v>
      </c>
      <c r="D18" s="3" t="s">
        <v>151</v>
      </c>
      <c r="E18" s="4" t="s">
        <v>250</v>
      </c>
      <c r="I18" s="2"/>
      <c r="J18" s="2"/>
      <c r="K18" s="2"/>
      <c r="L18" s="2"/>
      <c r="M18" s="2"/>
    </row>
    <row r="19" spans="1:13" x14ac:dyDescent="0.35">
      <c r="A19" s="3" t="s">
        <v>152</v>
      </c>
      <c r="B19" s="3">
        <v>19</v>
      </c>
      <c r="C19" s="3">
        <v>11</v>
      </c>
      <c r="D19" s="3" t="s">
        <v>153</v>
      </c>
      <c r="E19" s="3" t="s">
        <v>153</v>
      </c>
      <c r="I19" s="2"/>
      <c r="J19" s="2"/>
      <c r="K19" s="2"/>
      <c r="L19" s="2"/>
      <c r="M19" s="2"/>
    </row>
    <row r="20" spans="1:13" x14ac:dyDescent="0.35">
      <c r="A20" s="5" t="s">
        <v>154</v>
      </c>
      <c r="B20" s="5">
        <v>19</v>
      </c>
      <c r="C20" s="5">
        <v>6</v>
      </c>
      <c r="D20" s="5" t="s">
        <v>0</v>
      </c>
      <c r="E20" s="5" t="s">
        <v>21</v>
      </c>
      <c r="I20" s="2"/>
      <c r="J20" s="2"/>
      <c r="K20" s="2"/>
      <c r="L20" s="2"/>
      <c r="M20" s="32"/>
    </row>
    <row r="21" spans="1:13" x14ac:dyDescent="0.35">
      <c r="A21" s="3" t="s">
        <v>155</v>
      </c>
      <c r="B21" s="3">
        <v>18</v>
      </c>
      <c r="C21" s="3">
        <v>8</v>
      </c>
      <c r="D21" s="3" t="s">
        <v>0</v>
      </c>
      <c r="E21" s="3" t="s">
        <v>156</v>
      </c>
      <c r="I21" s="2"/>
      <c r="J21" s="2"/>
      <c r="K21" s="2"/>
      <c r="L21" s="2"/>
      <c r="M21" s="2"/>
    </row>
    <row r="22" spans="1:13" x14ac:dyDescent="0.35">
      <c r="A22" s="3" t="s">
        <v>157</v>
      </c>
      <c r="B22" s="3">
        <v>17</v>
      </c>
      <c r="C22" s="3">
        <v>14</v>
      </c>
      <c r="D22" s="3" t="s">
        <v>159</v>
      </c>
      <c r="E22" s="3" t="s">
        <v>159</v>
      </c>
      <c r="I22" s="2"/>
      <c r="J22" s="2"/>
      <c r="K22" s="2"/>
      <c r="L22" s="2"/>
      <c r="M22" s="2"/>
    </row>
    <row r="23" spans="1:13" ht="29" x14ac:dyDescent="0.35">
      <c r="A23" s="3" t="s">
        <v>162</v>
      </c>
      <c r="B23" s="3">
        <v>16</v>
      </c>
      <c r="C23" s="3">
        <v>14</v>
      </c>
      <c r="D23" s="3" t="s">
        <v>42</v>
      </c>
      <c r="E23" s="4" t="s">
        <v>230</v>
      </c>
      <c r="I23" s="2"/>
      <c r="J23" s="2"/>
      <c r="K23" s="2"/>
      <c r="L23" s="2"/>
      <c r="M23" s="2"/>
    </row>
    <row r="24" spans="1:13" ht="34" customHeight="1" x14ac:dyDescent="0.35">
      <c r="A24" s="3" t="s">
        <v>163</v>
      </c>
      <c r="B24" s="3">
        <v>16</v>
      </c>
      <c r="C24" s="3">
        <v>14</v>
      </c>
      <c r="D24" s="3" t="s">
        <v>50</v>
      </c>
      <c r="E24" s="3" t="s">
        <v>248</v>
      </c>
      <c r="I24" s="2"/>
      <c r="J24" s="2"/>
      <c r="K24" s="2"/>
      <c r="L24" s="2"/>
      <c r="M24" s="2"/>
    </row>
    <row r="25" spans="1:13" x14ac:dyDescent="0.35">
      <c r="A25" s="3" t="s">
        <v>164</v>
      </c>
      <c r="B25" s="3">
        <v>18</v>
      </c>
      <c r="C25" s="3">
        <v>7</v>
      </c>
      <c r="D25" s="3" t="s">
        <v>0</v>
      </c>
      <c r="E25" s="3" t="s">
        <v>21</v>
      </c>
      <c r="I25" s="2"/>
      <c r="J25" s="2"/>
      <c r="K25" s="2"/>
      <c r="L25" s="2"/>
      <c r="M25" s="2"/>
    </row>
    <row r="26" spans="1:13" x14ac:dyDescent="0.35">
      <c r="A26" s="3" t="s">
        <v>165</v>
      </c>
      <c r="B26" s="3">
        <v>17</v>
      </c>
      <c r="C26" s="3">
        <v>13</v>
      </c>
      <c r="D26" s="3" t="s">
        <v>166</v>
      </c>
      <c r="E26" s="3" t="s">
        <v>166</v>
      </c>
      <c r="I26" s="2"/>
      <c r="J26" s="2"/>
      <c r="K26" s="2"/>
      <c r="L26" s="2"/>
      <c r="M26" s="2"/>
    </row>
    <row r="27" spans="1:13" x14ac:dyDescent="0.35">
      <c r="A27" s="3" t="s">
        <v>167</v>
      </c>
      <c r="B27" s="3">
        <v>18</v>
      </c>
      <c r="C27" s="3">
        <v>9</v>
      </c>
      <c r="D27" s="3" t="s">
        <v>0</v>
      </c>
      <c r="E27" s="3" t="s">
        <v>168</v>
      </c>
      <c r="I27" s="2"/>
      <c r="J27" s="2"/>
      <c r="K27" s="2"/>
      <c r="L27" s="2"/>
      <c r="M27" s="2"/>
    </row>
    <row r="28" spans="1:13" x14ac:dyDescent="0.35">
      <c r="A28" s="3" t="s">
        <v>169</v>
      </c>
      <c r="B28" s="3">
        <v>18</v>
      </c>
      <c r="C28" s="3">
        <v>7</v>
      </c>
      <c r="D28" s="3" t="s">
        <v>0</v>
      </c>
      <c r="E28" s="3" t="s">
        <v>21</v>
      </c>
      <c r="I28" s="2"/>
      <c r="J28" s="2"/>
      <c r="K28" s="2"/>
      <c r="L28" s="2"/>
      <c r="M28" s="2"/>
    </row>
    <row r="29" spans="1:13" x14ac:dyDescent="0.35">
      <c r="A29" s="3" t="s">
        <v>170</v>
      </c>
      <c r="B29" s="3">
        <v>18</v>
      </c>
      <c r="C29" s="3">
        <v>10</v>
      </c>
      <c r="D29" s="3" t="s">
        <v>171</v>
      </c>
      <c r="E29" s="3" t="s">
        <v>171</v>
      </c>
      <c r="I29" s="2"/>
      <c r="J29" s="2"/>
      <c r="K29" s="2"/>
      <c r="L29" s="2"/>
      <c r="M29" s="2"/>
    </row>
    <row r="30" spans="1:13" x14ac:dyDescent="0.35">
      <c r="A30" s="3" t="s">
        <v>172</v>
      </c>
      <c r="B30" s="3">
        <v>17</v>
      </c>
      <c r="C30" s="3">
        <v>16</v>
      </c>
      <c r="D30" s="3" t="s">
        <v>173</v>
      </c>
      <c r="E30" s="3" t="s">
        <v>174</v>
      </c>
      <c r="I30" s="2"/>
      <c r="J30" s="2"/>
      <c r="K30" s="2"/>
      <c r="L30" s="32"/>
      <c r="M30" s="32"/>
    </row>
    <row r="31" spans="1:13" x14ac:dyDescent="0.35">
      <c r="A31" s="3" t="s">
        <v>175</v>
      </c>
      <c r="B31" s="3">
        <v>19</v>
      </c>
      <c r="C31" s="3">
        <v>13</v>
      </c>
      <c r="D31" s="3" t="s">
        <v>176</v>
      </c>
      <c r="E31" s="3" t="s">
        <v>176</v>
      </c>
      <c r="I31" s="2"/>
      <c r="J31" s="2"/>
      <c r="K31" s="2"/>
      <c r="L31" s="2"/>
      <c r="M31" s="2"/>
    </row>
    <row r="32" spans="1:13" ht="29" x14ac:dyDescent="0.35">
      <c r="A32" s="3" t="s">
        <v>177</v>
      </c>
      <c r="B32" s="3">
        <v>19</v>
      </c>
      <c r="C32" s="3">
        <v>15</v>
      </c>
      <c r="D32" s="3" t="s">
        <v>178</v>
      </c>
      <c r="E32" s="4" t="s">
        <v>179</v>
      </c>
      <c r="I32" s="2"/>
      <c r="J32" s="2"/>
      <c r="K32" s="2"/>
      <c r="L32" s="2"/>
      <c r="M32" s="2"/>
    </row>
    <row r="33" spans="1:5" ht="47.15" customHeight="1" x14ac:dyDescent="0.35">
      <c r="A33" s="3" t="s">
        <v>180</v>
      </c>
      <c r="B33" s="3">
        <v>18</v>
      </c>
      <c r="C33" s="3">
        <v>13</v>
      </c>
      <c r="D33" s="3" t="s">
        <v>181</v>
      </c>
      <c r="E33" s="4" t="s">
        <v>182</v>
      </c>
    </row>
    <row r="34" spans="1:5" ht="28" customHeight="1" x14ac:dyDescent="0.35">
      <c r="A34" s="3" t="s">
        <v>183</v>
      </c>
      <c r="B34" s="3">
        <v>19</v>
      </c>
      <c r="C34" s="3">
        <v>18</v>
      </c>
      <c r="D34" s="3" t="s">
        <v>184</v>
      </c>
      <c r="E34" s="3" t="s">
        <v>185</v>
      </c>
    </row>
    <row r="35" spans="1:5" x14ac:dyDescent="0.35">
      <c r="A35" s="3" t="s">
        <v>186</v>
      </c>
      <c r="B35" s="3">
        <v>18</v>
      </c>
      <c r="C35" s="3">
        <v>16</v>
      </c>
      <c r="D35" s="3" t="s">
        <v>187</v>
      </c>
      <c r="E35" s="3" t="s">
        <v>187</v>
      </c>
    </row>
    <row r="36" spans="1:5" x14ac:dyDescent="0.35">
      <c r="A36" s="3" t="s">
        <v>188</v>
      </c>
      <c r="B36" s="3">
        <v>19</v>
      </c>
      <c r="C36" s="3">
        <v>16</v>
      </c>
      <c r="D36" s="3" t="s">
        <v>205</v>
      </c>
      <c r="E36" s="3" t="s">
        <v>231</v>
      </c>
    </row>
    <row r="37" spans="1:5" x14ac:dyDescent="0.35">
      <c r="A37" s="3" t="s">
        <v>189</v>
      </c>
      <c r="B37" s="3">
        <v>17</v>
      </c>
      <c r="C37" s="3">
        <v>14</v>
      </c>
      <c r="D37" s="3" t="s">
        <v>187</v>
      </c>
      <c r="E37" s="3" t="s">
        <v>187</v>
      </c>
    </row>
    <row r="38" spans="1:5" x14ac:dyDescent="0.35">
      <c r="A38" s="3" t="s">
        <v>190</v>
      </c>
      <c r="B38" s="3">
        <v>17</v>
      </c>
      <c r="C38" s="3">
        <v>13</v>
      </c>
      <c r="D38" s="3" t="s">
        <v>192</v>
      </c>
      <c r="E38" s="3" t="s">
        <v>191</v>
      </c>
    </row>
    <row r="39" spans="1:5" x14ac:dyDescent="0.35">
      <c r="A39" s="3" t="s">
        <v>160</v>
      </c>
      <c r="B39" s="3">
        <v>17</v>
      </c>
      <c r="C39" s="10" t="s">
        <v>193</v>
      </c>
      <c r="D39" s="3" t="s">
        <v>204</v>
      </c>
      <c r="E39" s="3" t="s">
        <v>161</v>
      </c>
    </row>
  </sheetData>
  <mergeCells count="7">
    <mergeCell ref="I17:M17"/>
    <mergeCell ref="H8:H9"/>
    <mergeCell ref="I8:J9"/>
    <mergeCell ref="A1:E1"/>
    <mergeCell ref="H4:J5"/>
    <mergeCell ref="I6:J6"/>
    <mergeCell ref="I7:J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871B1-F950-4306-B969-30DE71D4DF23}">
  <sheetPr>
    <tabColor theme="0"/>
  </sheetPr>
  <dimension ref="A1:N35"/>
  <sheetViews>
    <sheetView topLeftCell="A3" zoomScale="53" zoomScaleNormal="53" workbookViewId="0">
      <selection activeCell="B29" sqref="B29"/>
    </sheetView>
  </sheetViews>
  <sheetFormatPr defaultRowHeight="14.5" x14ac:dyDescent="0.35"/>
  <cols>
    <col min="1" max="1" width="20.36328125" customWidth="1"/>
    <col min="2" max="2" width="9.54296875" customWidth="1"/>
    <col min="3" max="3" width="18.54296875" customWidth="1"/>
    <col min="4" max="4" width="34.81640625" customWidth="1"/>
    <col min="5" max="5" width="52.453125" customWidth="1"/>
    <col min="8" max="8" width="5.7265625" customWidth="1"/>
    <col min="9" max="9" width="46.1796875" customWidth="1"/>
    <col min="10" max="10" width="18.26953125" customWidth="1"/>
    <col min="11" max="11" width="30.26953125" customWidth="1"/>
    <col min="12" max="12" width="33" customWidth="1"/>
    <col min="13" max="13" width="50.453125" customWidth="1"/>
  </cols>
  <sheetData>
    <row r="1" spans="1:11" x14ac:dyDescent="0.35">
      <c r="A1" s="69" t="s">
        <v>64</v>
      </c>
      <c r="B1" s="69"/>
      <c r="C1" s="69"/>
      <c r="D1" s="69"/>
      <c r="E1" s="69"/>
    </row>
    <row r="2" spans="1:11" ht="15" thickBot="1" x14ac:dyDescent="0.4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</row>
    <row r="3" spans="1:11" x14ac:dyDescent="0.35">
      <c r="A3" s="3" t="s">
        <v>65</v>
      </c>
      <c r="B3" s="3">
        <v>17</v>
      </c>
      <c r="C3" s="3">
        <v>9</v>
      </c>
      <c r="D3" s="3" t="s">
        <v>64</v>
      </c>
      <c r="E3" s="3" t="s">
        <v>66</v>
      </c>
      <c r="I3" s="70" t="s">
        <v>64</v>
      </c>
      <c r="J3" s="71"/>
      <c r="K3" s="72"/>
    </row>
    <row r="4" spans="1:11" x14ac:dyDescent="0.35">
      <c r="A4" s="3" t="s">
        <v>67</v>
      </c>
      <c r="B4" s="3">
        <v>18</v>
      </c>
      <c r="C4" s="3">
        <v>17</v>
      </c>
      <c r="D4" s="3" t="s">
        <v>68</v>
      </c>
      <c r="E4" s="3" t="s">
        <v>69</v>
      </c>
      <c r="I4" s="73"/>
      <c r="J4" s="74"/>
      <c r="K4" s="75"/>
    </row>
    <row r="5" spans="1:11" x14ac:dyDescent="0.35">
      <c r="A5" s="3" t="s">
        <v>75</v>
      </c>
      <c r="B5" s="3">
        <v>17</v>
      </c>
      <c r="C5" s="3">
        <v>16</v>
      </c>
      <c r="D5" s="3" t="s">
        <v>77</v>
      </c>
      <c r="E5" s="3" t="s">
        <v>76</v>
      </c>
      <c r="I5" s="13" t="s">
        <v>206</v>
      </c>
      <c r="J5" s="76" t="s">
        <v>279</v>
      </c>
      <c r="K5" s="77"/>
    </row>
    <row r="6" spans="1:11" x14ac:dyDescent="0.35">
      <c r="A6" s="3" t="s">
        <v>78</v>
      </c>
      <c r="B6" s="3">
        <v>18</v>
      </c>
      <c r="C6" s="3">
        <v>14</v>
      </c>
      <c r="D6" s="3" t="s">
        <v>194</v>
      </c>
      <c r="E6" s="3" t="s">
        <v>194</v>
      </c>
      <c r="I6" s="13" t="s">
        <v>210</v>
      </c>
      <c r="J6" s="78">
        <f>COUNTIF(D3:D25,"Górnik Zabrze")</f>
        <v>1</v>
      </c>
      <c r="K6" s="79"/>
    </row>
    <row r="7" spans="1:11" ht="40" customHeight="1" thickBot="1" x14ac:dyDescent="0.4">
      <c r="A7" s="3" t="s">
        <v>79</v>
      </c>
      <c r="B7" s="3">
        <v>18</v>
      </c>
      <c r="C7" s="3">
        <v>16</v>
      </c>
      <c r="D7" s="3" t="s">
        <v>80</v>
      </c>
      <c r="E7" s="3" t="s">
        <v>80</v>
      </c>
      <c r="I7" s="15" t="s">
        <v>216</v>
      </c>
      <c r="J7" s="80">
        <f>J6/25</f>
        <v>0.04</v>
      </c>
      <c r="K7" s="81"/>
    </row>
    <row r="8" spans="1:11" x14ac:dyDescent="0.35">
      <c r="A8" s="3" t="s">
        <v>81</v>
      </c>
      <c r="B8" s="3">
        <v>18</v>
      </c>
      <c r="C8" s="3">
        <v>12</v>
      </c>
      <c r="D8" s="3" t="s">
        <v>82</v>
      </c>
      <c r="E8" s="3" t="s">
        <v>83</v>
      </c>
    </row>
    <row r="9" spans="1:11" ht="15" thickBot="1" x14ac:dyDescent="0.4">
      <c r="A9" s="4" t="s">
        <v>84</v>
      </c>
      <c r="B9" s="3">
        <v>19</v>
      </c>
      <c r="C9" s="3">
        <v>17</v>
      </c>
      <c r="D9" s="3" t="s">
        <v>85</v>
      </c>
      <c r="E9" s="4" t="s">
        <v>86</v>
      </c>
    </row>
    <row r="10" spans="1:11" x14ac:dyDescent="0.35">
      <c r="A10" s="3" t="s">
        <v>87</v>
      </c>
      <c r="B10" s="3">
        <v>19</v>
      </c>
      <c r="C10" s="3">
        <v>18</v>
      </c>
      <c r="D10" s="3" t="s">
        <v>80</v>
      </c>
      <c r="E10" s="3" t="s">
        <v>88</v>
      </c>
      <c r="I10" s="16" t="s">
        <v>209</v>
      </c>
      <c r="J10" s="17" t="s">
        <v>208</v>
      </c>
    </row>
    <row r="11" spans="1:11" ht="29" x14ac:dyDescent="0.35">
      <c r="A11" s="4" t="s">
        <v>89</v>
      </c>
      <c r="B11" s="3">
        <v>19</v>
      </c>
      <c r="C11" s="3">
        <v>15</v>
      </c>
      <c r="D11" s="3" t="s">
        <v>90</v>
      </c>
      <c r="E11" s="4" t="s">
        <v>91</v>
      </c>
      <c r="I11" s="18" t="s">
        <v>82</v>
      </c>
      <c r="J11" s="14">
        <f>COUNTIF(D3:D27,"Sparta Zabrze")</f>
        <v>2</v>
      </c>
    </row>
    <row r="12" spans="1:11" ht="32.5" customHeight="1" x14ac:dyDescent="0.35">
      <c r="A12" s="3" t="s">
        <v>92</v>
      </c>
      <c r="B12" s="3">
        <v>19</v>
      </c>
      <c r="C12" s="3">
        <v>16</v>
      </c>
      <c r="D12" s="3" t="s">
        <v>93</v>
      </c>
      <c r="E12" s="3" t="s">
        <v>94</v>
      </c>
      <c r="I12" s="18" t="s">
        <v>93</v>
      </c>
      <c r="J12" s="14">
        <f>COUNTIF(D3:D28,"Krakus Nowa Huta")</f>
        <v>2</v>
      </c>
    </row>
    <row r="13" spans="1:11" x14ac:dyDescent="0.35">
      <c r="A13" s="3" t="s">
        <v>95</v>
      </c>
      <c r="B13" s="3">
        <v>19</v>
      </c>
      <c r="C13" s="3">
        <v>16</v>
      </c>
      <c r="D13" s="3" t="s">
        <v>93</v>
      </c>
      <c r="E13" s="3" t="s">
        <v>94</v>
      </c>
      <c r="I13" s="18" t="s">
        <v>80</v>
      </c>
      <c r="J13" s="14">
        <f>COUNTIF(D3:D29,"Rozwój Katowice")</f>
        <v>2</v>
      </c>
    </row>
    <row r="14" spans="1:11" ht="33.65" customHeight="1" thickBot="1" x14ac:dyDescent="0.4">
      <c r="A14" s="3" t="s">
        <v>96</v>
      </c>
      <c r="B14" s="3">
        <v>19</v>
      </c>
      <c r="C14" s="3">
        <v>17</v>
      </c>
      <c r="D14" s="3" t="s">
        <v>82</v>
      </c>
      <c r="E14" s="3" t="s">
        <v>97</v>
      </c>
      <c r="I14" s="19" t="s">
        <v>194</v>
      </c>
      <c r="J14" s="20">
        <f>COUNTIF(D6:D30,"MKS DAP Dębica")</f>
        <v>2</v>
      </c>
    </row>
    <row r="15" spans="1:11" x14ac:dyDescent="0.35">
      <c r="A15" s="3" t="s">
        <v>98</v>
      </c>
      <c r="B15" s="3">
        <v>17</v>
      </c>
      <c r="C15" s="3">
        <v>15</v>
      </c>
      <c r="D15" s="3" t="s">
        <v>99</v>
      </c>
      <c r="E15" s="3" t="s">
        <v>100</v>
      </c>
    </row>
    <row r="16" spans="1:11" x14ac:dyDescent="0.35">
      <c r="A16" s="3" t="s">
        <v>101</v>
      </c>
      <c r="B16" s="3">
        <v>17</v>
      </c>
      <c r="C16" s="3">
        <v>14</v>
      </c>
      <c r="D16" s="3" t="s">
        <v>195</v>
      </c>
      <c r="E16" s="4" t="s">
        <v>232</v>
      </c>
    </row>
    <row r="17" spans="1:14" x14ac:dyDescent="0.35">
      <c r="A17" s="3" t="s">
        <v>102</v>
      </c>
      <c r="B17" s="3">
        <v>18</v>
      </c>
      <c r="C17" s="3">
        <v>16</v>
      </c>
      <c r="D17" s="3" t="s">
        <v>103</v>
      </c>
      <c r="E17" s="3" t="s">
        <v>104</v>
      </c>
    </row>
    <row r="18" spans="1:14" x14ac:dyDescent="0.35">
      <c r="A18" s="3" t="s">
        <v>105</v>
      </c>
      <c r="B18" s="3">
        <v>17</v>
      </c>
      <c r="C18" s="3">
        <v>16</v>
      </c>
      <c r="D18" s="3" t="s">
        <v>119</v>
      </c>
      <c r="E18" s="3" t="s">
        <v>120</v>
      </c>
    </row>
    <row r="19" spans="1:14" ht="30" customHeight="1" x14ac:dyDescent="0.35">
      <c r="A19" s="3" t="s">
        <v>106</v>
      </c>
      <c r="B19" s="3">
        <v>19</v>
      </c>
      <c r="C19" s="3">
        <v>16</v>
      </c>
      <c r="D19" s="3" t="s">
        <v>119</v>
      </c>
      <c r="E19" s="3" t="s">
        <v>120</v>
      </c>
    </row>
    <row r="20" spans="1:14" x14ac:dyDescent="0.35">
      <c r="A20" s="3" t="s">
        <v>107</v>
      </c>
      <c r="B20" s="3">
        <v>16</v>
      </c>
      <c r="C20" s="3">
        <v>14</v>
      </c>
      <c r="D20" s="3" t="s">
        <v>108</v>
      </c>
      <c r="E20" s="3" t="s">
        <v>108</v>
      </c>
      <c r="H20" s="11"/>
      <c r="I20" s="11"/>
      <c r="J20" s="11"/>
      <c r="K20" s="11"/>
      <c r="L20" s="11"/>
      <c r="M20" s="11"/>
      <c r="N20" s="11"/>
    </row>
    <row r="21" spans="1:14" ht="29" x14ac:dyDescent="0.35">
      <c r="A21" s="3" t="s">
        <v>110</v>
      </c>
      <c r="B21" s="3">
        <v>18</v>
      </c>
      <c r="C21" s="3">
        <v>17</v>
      </c>
      <c r="D21" s="3" t="s">
        <v>109</v>
      </c>
      <c r="E21" s="4" t="s">
        <v>111</v>
      </c>
      <c r="H21" s="11"/>
      <c r="I21" s="68"/>
      <c r="J21" s="68"/>
      <c r="K21" s="68"/>
      <c r="L21" s="68"/>
      <c r="M21" s="68"/>
      <c r="N21" s="11"/>
    </row>
    <row r="22" spans="1:14" x14ac:dyDescent="0.35">
      <c r="A22" s="3" t="s">
        <v>113</v>
      </c>
      <c r="B22" s="3">
        <v>19</v>
      </c>
      <c r="C22" s="3">
        <v>17</v>
      </c>
      <c r="D22" s="3" t="s">
        <v>112</v>
      </c>
      <c r="E22" s="3" t="s">
        <v>114</v>
      </c>
      <c r="H22" s="11"/>
      <c r="I22" s="48"/>
      <c r="J22" s="48"/>
      <c r="K22" s="48"/>
      <c r="L22" s="48"/>
      <c r="M22" s="48"/>
      <c r="N22" s="11"/>
    </row>
    <row r="23" spans="1:14" x14ac:dyDescent="0.35">
      <c r="A23" s="3" t="s">
        <v>115</v>
      </c>
      <c r="B23" s="3">
        <v>18</v>
      </c>
      <c r="C23" s="3">
        <v>14</v>
      </c>
      <c r="D23" s="3" t="s">
        <v>194</v>
      </c>
      <c r="E23" s="3" t="s">
        <v>194</v>
      </c>
      <c r="H23" s="11"/>
      <c r="I23" s="48"/>
      <c r="J23" s="48"/>
      <c r="K23" s="48"/>
      <c r="L23" s="48"/>
      <c r="M23" s="48"/>
      <c r="N23" s="11"/>
    </row>
    <row r="24" spans="1:14" ht="20.5" customHeight="1" x14ac:dyDescent="0.35">
      <c r="A24" s="3" t="s">
        <v>116</v>
      </c>
      <c r="B24" s="3">
        <v>18</v>
      </c>
      <c r="C24" s="3">
        <v>13</v>
      </c>
      <c r="D24" s="3" t="s">
        <v>117</v>
      </c>
      <c r="E24" s="3" t="s">
        <v>117</v>
      </c>
      <c r="H24" s="11"/>
      <c r="I24" s="48"/>
      <c r="J24" s="48"/>
      <c r="K24" s="48"/>
      <c r="L24" s="48"/>
      <c r="M24" s="48"/>
      <c r="N24" s="11"/>
    </row>
    <row r="25" spans="1:14" x14ac:dyDescent="0.35">
      <c r="A25" s="3" t="s">
        <v>118</v>
      </c>
      <c r="B25" s="3">
        <v>18</v>
      </c>
      <c r="C25" s="3">
        <v>18</v>
      </c>
      <c r="D25" s="3" t="s">
        <v>119</v>
      </c>
      <c r="E25" s="3" t="s">
        <v>120</v>
      </c>
      <c r="H25" s="11"/>
      <c r="I25" s="48"/>
      <c r="J25" s="48"/>
      <c r="K25" s="2"/>
      <c r="L25" s="2"/>
      <c r="M25" s="2"/>
      <c r="N25" s="11"/>
    </row>
    <row r="26" spans="1:14" x14ac:dyDescent="0.35">
      <c r="A26" s="3" t="s">
        <v>72</v>
      </c>
      <c r="B26" s="3">
        <v>18</v>
      </c>
      <c r="C26" s="3">
        <v>17</v>
      </c>
      <c r="D26" s="8" t="s">
        <v>193</v>
      </c>
      <c r="E26" s="3" t="s">
        <v>71</v>
      </c>
      <c r="H26" s="11"/>
      <c r="I26" s="48"/>
      <c r="J26" s="48"/>
      <c r="K26" s="48"/>
      <c r="L26" s="48"/>
      <c r="M26" s="48"/>
      <c r="N26" s="11"/>
    </row>
    <row r="27" spans="1:14" ht="17.149999999999999" customHeight="1" x14ac:dyDescent="0.35">
      <c r="A27" s="3" t="s">
        <v>74</v>
      </c>
      <c r="B27" s="3">
        <v>18</v>
      </c>
      <c r="C27" s="3">
        <v>15</v>
      </c>
      <c r="D27" s="8" t="s">
        <v>193</v>
      </c>
      <c r="E27" s="4" t="s">
        <v>73</v>
      </c>
      <c r="H27" s="11"/>
      <c r="I27" s="48"/>
      <c r="J27" s="48"/>
      <c r="K27" s="48"/>
      <c r="L27" s="48"/>
      <c r="M27" s="48"/>
      <c r="N27" s="11"/>
    </row>
    <row r="28" spans="1:14" ht="27.65" customHeight="1" x14ac:dyDescent="0.35">
      <c r="A28" s="9" t="s">
        <v>70</v>
      </c>
      <c r="B28" s="9">
        <v>18</v>
      </c>
      <c r="C28" s="9"/>
      <c r="D28" s="9"/>
      <c r="E28" s="9"/>
      <c r="H28" s="11"/>
      <c r="I28" s="48"/>
      <c r="J28" s="48"/>
      <c r="K28" s="48"/>
      <c r="L28" s="48"/>
      <c r="M28" s="48"/>
      <c r="N28" s="11"/>
    </row>
    <row r="29" spans="1:14" ht="29.5" customHeight="1" x14ac:dyDescent="0.35">
      <c r="A29" s="2"/>
      <c r="B29" s="2"/>
      <c r="C29" s="2"/>
      <c r="D29" s="2"/>
      <c r="E29" s="2"/>
      <c r="H29" s="11"/>
      <c r="I29" s="48"/>
      <c r="J29" s="48"/>
      <c r="K29" s="48"/>
      <c r="L29" s="48"/>
      <c r="M29" s="49"/>
      <c r="N29" s="11"/>
    </row>
    <row r="30" spans="1:14" x14ac:dyDescent="0.35">
      <c r="A30" s="2"/>
      <c r="B30" s="2"/>
      <c r="C30" s="2"/>
      <c r="D30" s="2"/>
      <c r="E30" s="2"/>
      <c r="H30" s="11"/>
      <c r="I30" s="48"/>
      <c r="J30" s="48"/>
      <c r="K30" s="48"/>
      <c r="L30" s="48"/>
      <c r="M30" s="48"/>
      <c r="N30" s="11"/>
    </row>
    <row r="31" spans="1:14" x14ac:dyDescent="0.35">
      <c r="A31" s="2"/>
      <c r="B31" s="2"/>
      <c r="C31" s="2"/>
      <c r="D31" s="2"/>
      <c r="E31" s="2"/>
      <c r="H31" s="11"/>
      <c r="I31" s="48"/>
      <c r="J31" s="48"/>
      <c r="K31" s="48"/>
      <c r="L31" s="48"/>
      <c r="M31" s="49"/>
      <c r="N31" s="11"/>
    </row>
    <row r="32" spans="1:14" x14ac:dyDescent="0.35">
      <c r="A32" s="2"/>
      <c r="B32" s="2"/>
      <c r="C32" s="2"/>
      <c r="D32" s="2"/>
      <c r="E32" s="2"/>
      <c r="H32" s="11"/>
      <c r="I32" s="48"/>
      <c r="J32" s="48"/>
      <c r="K32" s="48"/>
      <c r="L32" s="48"/>
      <c r="M32" s="48"/>
      <c r="N32" s="11"/>
    </row>
    <row r="33" spans="1:14" x14ac:dyDescent="0.35">
      <c r="A33" s="2"/>
      <c r="B33" s="2"/>
      <c r="C33" s="2"/>
      <c r="D33" s="2"/>
      <c r="E33" s="2"/>
      <c r="H33" s="11"/>
      <c r="I33" s="48"/>
      <c r="J33" s="48"/>
      <c r="K33" s="48"/>
      <c r="L33" s="48"/>
      <c r="M33" s="48"/>
      <c r="N33" s="11"/>
    </row>
    <row r="34" spans="1:14" x14ac:dyDescent="0.35">
      <c r="A34" s="2"/>
      <c r="B34" s="2"/>
      <c r="C34" s="2"/>
      <c r="D34" s="2"/>
      <c r="E34" s="2"/>
      <c r="H34" s="11"/>
      <c r="I34" s="48"/>
      <c r="J34" s="48"/>
      <c r="K34" s="48"/>
      <c r="L34" s="48"/>
      <c r="M34" s="48"/>
      <c r="N34" s="11"/>
    </row>
    <row r="35" spans="1:14" x14ac:dyDescent="0.35">
      <c r="H35" s="11"/>
      <c r="I35" s="48"/>
      <c r="J35" s="48"/>
      <c r="K35" s="48"/>
      <c r="L35" s="48"/>
      <c r="M35" s="48"/>
      <c r="N35" s="11"/>
    </row>
  </sheetData>
  <mergeCells count="6">
    <mergeCell ref="I21:M21"/>
    <mergeCell ref="A1:E1"/>
    <mergeCell ref="I3:K4"/>
    <mergeCell ref="J5:K5"/>
    <mergeCell ref="J6:K6"/>
    <mergeCell ref="J7:K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77301-B44F-4F7A-B4D6-B1E3568F6DAA}">
  <sheetPr>
    <tabColor rgb="FFFF0000"/>
  </sheetPr>
  <dimension ref="A1:K33"/>
  <sheetViews>
    <sheetView topLeftCell="A17" zoomScale="70" zoomScaleNormal="70" workbookViewId="0">
      <selection activeCell="A14" sqref="A14"/>
    </sheetView>
  </sheetViews>
  <sheetFormatPr defaultRowHeight="14.5" x14ac:dyDescent="0.35"/>
  <cols>
    <col min="1" max="1" width="23.1796875" customWidth="1"/>
    <col min="3" max="3" width="17.26953125" customWidth="1"/>
    <col min="4" max="4" width="31.81640625" customWidth="1"/>
    <col min="5" max="5" width="48.81640625" customWidth="1"/>
    <col min="6" max="6" width="10.54296875" customWidth="1"/>
    <col min="7" max="7" width="44.81640625" customWidth="1"/>
    <col min="8" max="8" width="13.1796875" customWidth="1"/>
    <col min="9" max="9" width="25.453125" customWidth="1"/>
    <col min="10" max="10" width="27.1796875" customWidth="1"/>
    <col min="11" max="11" width="42.453125" customWidth="1"/>
  </cols>
  <sheetData>
    <row r="1" spans="1:9" ht="15" thickBot="1" x14ac:dyDescent="0.4">
      <c r="A1" s="82" t="s">
        <v>1</v>
      </c>
      <c r="B1" s="83"/>
      <c r="C1" s="83"/>
      <c r="D1" s="83"/>
      <c r="E1" s="83"/>
      <c r="F1" s="1"/>
    </row>
    <row r="2" spans="1:9" x14ac:dyDescent="0.3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2"/>
      <c r="G2" s="85" t="s">
        <v>1</v>
      </c>
      <c r="H2" s="86"/>
      <c r="I2" s="87"/>
    </row>
    <row r="3" spans="1:9" x14ac:dyDescent="0.35">
      <c r="A3" s="3" t="s">
        <v>7</v>
      </c>
      <c r="B3" s="3">
        <v>18</v>
      </c>
      <c r="C3" s="3">
        <v>15</v>
      </c>
      <c r="D3" s="3" t="s">
        <v>8</v>
      </c>
      <c r="E3" s="3" t="s">
        <v>9</v>
      </c>
      <c r="G3" s="88"/>
      <c r="H3" s="82"/>
      <c r="I3" s="89"/>
    </row>
    <row r="4" spans="1:9" x14ac:dyDescent="0.35">
      <c r="A4" s="3" t="s">
        <v>10</v>
      </c>
      <c r="B4" s="3">
        <v>18</v>
      </c>
      <c r="C4" s="3">
        <v>8</v>
      </c>
      <c r="D4" s="3" t="s">
        <v>213</v>
      </c>
      <c r="E4" s="3" t="s">
        <v>12</v>
      </c>
      <c r="G4" s="18" t="s">
        <v>206</v>
      </c>
      <c r="H4" s="64">
        <f>AVERAGE(C3:C29)</f>
        <v>13.888888888888889</v>
      </c>
      <c r="I4" s="65"/>
    </row>
    <row r="5" spans="1:9" x14ac:dyDescent="0.35">
      <c r="A5" s="3" t="s">
        <v>14</v>
      </c>
      <c r="B5" s="3">
        <v>18</v>
      </c>
      <c r="C5" s="3">
        <v>15</v>
      </c>
      <c r="D5" s="3" t="s">
        <v>13</v>
      </c>
      <c r="E5" s="3" t="s">
        <v>15</v>
      </c>
      <c r="G5" s="18" t="s">
        <v>214</v>
      </c>
      <c r="H5" s="66">
        <v>5</v>
      </c>
      <c r="I5" s="67"/>
    </row>
    <row r="6" spans="1:9" ht="29.5" thickBot="1" x14ac:dyDescent="0.4">
      <c r="A6" s="3" t="s">
        <v>16</v>
      </c>
      <c r="B6" s="3">
        <v>18</v>
      </c>
      <c r="C6" s="3">
        <v>15</v>
      </c>
      <c r="D6" s="4" t="s">
        <v>196</v>
      </c>
      <c r="E6" s="4" t="s">
        <v>17</v>
      </c>
      <c r="G6" s="15" t="s">
        <v>215</v>
      </c>
      <c r="H6" s="80">
        <f>H5/28</f>
        <v>0.17857142857142858</v>
      </c>
      <c r="I6" s="81"/>
    </row>
    <row r="7" spans="1:9" ht="34.5" customHeight="1" thickBot="1" x14ac:dyDescent="0.4">
      <c r="A7" s="3" t="s">
        <v>19</v>
      </c>
      <c r="B7" s="3">
        <v>18</v>
      </c>
      <c r="C7" s="3">
        <v>15</v>
      </c>
      <c r="D7" s="3" t="s">
        <v>20</v>
      </c>
      <c r="E7" s="3" t="s">
        <v>22</v>
      </c>
    </row>
    <row r="8" spans="1:9" x14ac:dyDescent="0.35">
      <c r="A8" s="3" t="s">
        <v>23</v>
      </c>
      <c r="B8" s="3">
        <v>18</v>
      </c>
      <c r="C8" s="3">
        <v>14</v>
      </c>
      <c r="D8" s="3" t="s">
        <v>197</v>
      </c>
      <c r="E8" s="3" t="s">
        <v>197</v>
      </c>
      <c r="G8" s="16" t="s">
        <v>209</v>
      </c>
      <c r="H8" s="17" t="s">
        <v>208</v>
      </c>
    </row>
    <row r="9" spans="1:9" ht="15" thickBot="1" x14ac:dyDescent="0.4">
      <c r="A9" s="3" t="s">
        <v>24</v>
      </c>
      <c r="B9" s="3">
        <v>19</v>
      </c>
      <c r="C9" s="3">
        <v>11</v>
      </c>
      <c r="D9" s="3" t="s">
        <v>25</v>
      </c>
      <c r="E9" s="3" t="s">
        <v>25</v>
      </c>
      <c r="G9" s="19" t="s">
        <v>197</v>
      </c>
      <c r="H9" s="20">
        <v>2</v>
      </c>
    </row>
    <row r="10" spans="1:9" x14ac:dyDescent="0.35">
      <c r="A10" s="3" t="s">
        <v>26</v>
      </c>
      <c r="B10" s="3">
        <v>18</v>
      </c>
      <c r="C10" s="3">
        <v>15</v>
      </c>
      <c r="D10" s="3" t="s">
        <v>197</v>
      </c>
      <c r="E10" s="3" t="s">
        <v>198</v>
      </c>
    </row>
    <row r="11" spans="1:9" x14ac:dyDescent="0.35">
      <c r="A11" s="3" t="s">
        <v>28</v>
      </c>
      <c r="B11" s="3">
        <v>19</v>
      </c>
      <c r="C11" s="3">
        <v>17</v>
      </c>
      <c r="D11" s="3" t="s">
        <v>29</v>
      </c>
      <c r="E11" s="3" t="s">
        <v>30</v>
      </c>
    </row>
    <row r="12" spans="1:9" x14ac:dyDescent="0.35">
      <c r="A12" s="3" t="s">
        <v>31</v>
      </c>
      <c r="B12" s="3">
        <v>18</v>
      </c>
      <c r="C12" s="3">
        <v>15</v>
      </c>
      <c r="D12" s="4" t="s">
        <v>199</v>
      </c>
      <c r="E12" s="3" t="s">
        <v>249</v>
      </c>
    </row>
    <row r="13" spans="1:9" x14ac:dyDescent="0.35">
      <c r="A13" s="3" t="s">
        <v>32</v>
      </c>
      <c r="B13" s="3">
        <v>18</v>
      </c>
      <c r="C13" s="3">
        <v>13</v>
      </c>
      <c r="D13" s="3" t="s">
        <v>33</v>
      </c>
      <c r="E13" s="3" t="s">
        <v>33</v>
      </c>
    </row>
    <row r="14" spans="1:9" ht="31.5" customHeight="1" x14ac:dyDescent="0.35">
      <c r="A14" s="3" t="s">
        <v>302</v>
      </c>
      <c r="B14" s="3">
        <v>18</v>
      </c>
      <c r="C14" s="3">
        <v>14</v>
      </c>
      <c r="D14" s="4" t="s">
        <v>34</v>
      </c>
      <c r="E14" s="4" t="s">
        <v>35</v>
      </c>
    </row>
    <row r="15" spans="1:9" x14ac:dyDescent="0.35">
      <c r="A15" s="3" t="s">
        <v>36</v>
      </c>
      <c r="B15" s="3">
        <v>18</v>
      </c>
      <c r="C15" s="3">
        <v>16</v>
      </c>
      <c r="D15" s="3" t="s">
        <v>37</v>
      </c>
      <c r="E15" s="3" t="s">
        <v>37</v>
      </c>
    </row>
    <row r="16" spans="1:9" x14ac:dyDescent="0.35">
      <c r="A16" s="3" t="s">
        <v>38</v>
      </c>
      <c r="B16" s="3">
        <v>18</v>
      </c>
      <c r="C16" s="3">
        <v>15</v>
      </c>
      <c r="D16" s="3" t="s">
        <v>200</v>
      </c>
      <c r="E16" s="3" t="s">
        <v>200</v>
      </c>
    </row>
    <row r="17" spans="1:11" x14ac:dyDescent="0.35">
      <c r="A17" s="3" t="s">
        <v>39</v>
      </c>
      <c r="B17" s="3">
        <v>18</v>
      </c>
      <c r="C17" s="3">
        <v>15</v>
      </c>
      <c r="D17" s="3" t="s">
        <v>40</v>
      </c>
      <c r="E17" s="3" t="s">
        <v>62</v>
      </c>
    </row>
    <row r="18" spans="1:11" ht="31.5" customHeight="1" x14ac:dyDescent="0.35">
      <c r="A18" s="3" t="s">
        <v>41</v>
      </c>
      <c r="B18" s="3">
        <v>17</v>
      </c>
      <c r="C18" s="3">
        <v>16</v>
      </c>
      <c r="D18" s="3" t="s">
        <v>42</v>
      </c>
      <c r="E18" s="3" t="s">
        <v>43</v>
      </c>
      <c r="G18" s="50"/>
      <c r="H18" s="50"/>
      <c r="I18" s="50"/>
      <c r="J18" s="50"/>
      <c r="K18" s="50"/>
    </row>
    <row r="19" spans="1:11" x14ac:dyDescent="0.35">
      <c r="A19" s="3" t="s">
        <v>44</v>
      </c>
      <c r="B19" s="3">
        <v>17</v>
      </c>
      <c r="C19" s="3">
        <v>13</v>
      </c>
      <c r="D19" s="3" t="s">
        <v>45</v>
      </c>
      <c r="E19" s="3" t="s">
        <v>46</v>
      </c>
      <c r="G19" s="2"/>
      <c r="H19" s="2"/>
      <c r="I19" s="2"/>
      <c r="J19" s="2"/>
      <c r="K19" s="2"/>
    </row>
    <row r="20" spans="1:11" ht="31.5" customHeight="1" x14ac:dyDescent="0.35">
      <c r="A20" s="3" t="s">
        <v>47</v>
      </c>
      <c r="B20" s="3">
        <v>18</v>
      </c>
      <c r="C20" s="3">
        <v>9</v>
      </c>
      <c r="D20" s="3" t="s">
        <v>11</v>
      </c>
      <c r="E20" s="3" t="s">
        <v>48</v>
      </c>
      <c r="G20" s="2"/>
      <c r="H20" s="2"/>
      <c r="I20" s="2"/>
      <c r="J20" s="32"/>
      <c r="K20" s="32"/>
    </row>
    <row r="21" spans="1:11" ht="29" x14ac:dyDescent="0.35">
      <c r="A21" s="3" t="s">
        <v>49</v>
      </c>
      <c r="B21" s="3">
        <v>19</v>
      </c>
      <c r="C21" s="3">
        <v>16</v>
      </c>
      <c r="D21" s="3" t="s">
        <v>50</v>
      </c>
      <c r="E21" s="4" t="s">
        <v>51</v>
      </c>
      <c r="G21" s="2"/>
      <c r="H21" s="2"/>
      <c r="I21" s="2"/>
      <c r="J21" s="2"/>
      <c r="K21" s="2"/>
    </row>
    <row r="22" spans="1:11" x14ac:dyDescent="0.35">
      <c r="A22" s="3" t="s">
        <v>52</v>
      </c>
      <c r="B22" s="3">
        <v>19</v>
      </c>
      <c r="C22" s="3">
        <v>9</v>
      </c>
      <c r="D22" s="3" t="s">
        <v>1</v>
      </c>
      <c r="E22" s="4" t="s">
        <v>201</v>
      </c>
      <c r="G22" s="2"/>
      <c r="H22" s="2"/>
      <c r="I22" s="2"/>
      <c r="J22" s="2"/>
      <c r="K22" s="2"/>
    </row>
    <row r="23" spans="1:11" x14ac:dyDescent="0.35">
      <c r="A23" s="3" t="s">
        <v>53</v>
      </c>
      <c r="B23" s="3">
        <v>19</v>
      </c>
      <c r="C23" s="3">
        <v>9</v>
      </c>
      <c r="D23" s="3" t="s">
        <v>11</v>
      </c>
      <c r="E23" s="3" t="s">
        <v>11</v>
      </c>
      <c r="G23" s="2"/>
      <c r="H23" s="2"/>
      <c r="I23" s="2"/>
      <c r="J23" s="2"/>
      <c r="K23" s="2"/>
    </row>
    <row r="24" spans="1:11" x14ac:dyDescent="0.35">
      <c r="A24" s="3" t="s">
        <v>55</v>
      </c>
      <c r="B24" s="3">
        <v>17</v>
      </c>
      <c r="C24" s="3">
        <v>14</v>
      </c>
      <c r="D24" s="3" t="s">
        <v>54</v>
      </c>
      <c r="E24" s="3" t="s">
        <v>158</v>
      </c>
      <c r="G24" s="2"/>
      <c r="H24" s="2"/>
      <c r="I24" s="2"/>
      <c r="J24" s="2"/>
      <c r="K24" s="2"/>
    </row>
    <row r="25" spans="1:11" ht="29" x14ac:dyDescent="0.35">
      <c r="A25" s="3" t="s">
        <v>56</v>
      </c>
      <c r="B25" s="3">
        <v>18</v>
      </c>
      <c r="C25" s="3">
        <v>14</v>
      </c>
      <c r="D25" s="4" t="s">
        <v>57</v>
      </c>
      <c r="E25" s="3" t="str">
        <f>D25</f>
        <v>Football Academy "FAIR - PLAY" Złotów</v>
      </c>
      <c r="G25" s="2"/>
      <c r="H25" s="2"/>
      <c r="I25" s="2"/>
      <c r="J25" s="2"/>
      <c r="K25" s="2"/>
    </row>
    <row r="26" spans="1:11" ht="29" x14ac:dyDescent="0.35">
      <c r="A26" s="3" t="s">
        <v>58</v>
      </c>
      <c r="B26" s="3">
        <v>18</v>
      </c>
      <c r="C26" s="3">
        <v>14</v>
      </c>
      <c r="D26" s="3" t="s">
        <v>211</v>
      </c>
      <c r="E26" s="4" t="s">
        <v>59</v>
      </c>
      <c r="G26" s="2"/>
      <c r="H26" s="2"/>
      <c r="I26" s="2"/>
      <c r="J26" s="32"/>
      <c r="K26" s="2"/>
    </row>
    <row r="27" spans="1:11" ht="31" customHeight="1" x14ac:dyDescent="0.35">
      <c r="A27" s="3" t="s">
        <v>60</v>
      </c>
      <c r="B27" s="3">
        <v>18</v>
      </c>
      <c r="C27" s="3">
        <v>15</v>
      </c>
      <c r="D27" s="3" t="s">
        <v>61</v>
      </c>
      <c r="E27" s="4" t="s">
        <v>63</v>
      </c>
      <c r="G27" s="2"/>
      <c r="H27" s="2"/>
      <c r="I27" s="2"/>
      <c r="J27" s="2"/>
      <c r="K27" s="32"/>
    </row>
    <row r="28" spans="1:11" ht="28" customHeight="1" x14ac:dyDescent="0.35">
      <c r="A28" s="3" t="s">
        <v>202</v>
      </c>
      <c r="B28" s="3">
        <v>19</v>
      </c>
      <c r="C28" s="3">
        <v>18</v>
      </c>
      <c r="D28" s="3" t="s">
        <v>203</v>
      </c>
      <c r="E28" s="3" t="s">
        <v>120</v>
      </c>
      <c r="G28" s="2"/>
      <c r="H28" s="2"/>
      <c r="I28" s="2"/>
      <c r="J28" s="2"/>
      <c r="K28" s="2"/>
    </row>
    <row r="29" spans="1:11" x14ac:dyDescent="0.35">
      <c r="A29" s="3" t="s">
        <v>27</v>
      </c>
      <c r="B29" s="3">
        <v>19</v>
      </c>
      <c r="C29" s="3">
        <v>15</v>
      </c>
      <c r="D29" s="8" t="s">
        <v>193</v>
      </c>
      <c r="E29" s="3" t="s">
        <v>233</v>
      </c>
      <c r="G29" s="2"/>
      <c r="H29" s="2"/>
      <c r="I29" s="2"/>
      <c r="J29" s="2"/>
      <c r="K29" s="32"/>
    </row>
    <row r="30" spans="1:11" x14ac:dyDescent="0.35">
      <c r="A30" s="3" t="s">
        <v>18</v>
      </c>
      <c r="B30" s="3">
        <v>17</v>
      </c>
      <c r="C30" s="8" t="s">
        <v>193</v>
      </c>
      <c r="D30" s="3" t="s">
        <v>11</v>
      </c>
      <c r="E30" s="3" t="s">
        <v>11</v>
      </c>
      <c r="G30" s="2"/>
      <c r="H30" s="2"/>
      <c r="I30" s="2"/>
      <c r="J30" s="2"/>
      <c r="K30" s="2"/>
    </row>
    <row r="31" spans="1:11" ht="26.5" customHeight="1" x14ac:dyDescent="0.35">
      <c r="D31" s="84" t="s">
        <v>212</v>
      </c>
      <c r="G31" s="2"/>
      <c r="H31" s="2"/>
      <c r="I31" s="2"/>
      <c r="J31" s="32"/>
      <c r="K31" s="32"/>
    </row>
    <row r="32" spans="1:11" ht="20.5" customHeight="1" x14ac:dyDescent="0.35">
      <c r="D32" s="84"/>
      <c r="G32" s="2"/>
      <c r="H32" s="2"/>
      <c r="I32" s="2"/>
      <c r="J32" s="2"/>
      <c r="K32" s="2"/>
    </row>
    <row r="33" spans="4:11" ht="23.15" customHeight="1" x14ac:dyDescent="0.35">
      <c r="D33" s="84"/>
      <c r="G33" s="2"/>
      <c r="H33" s="2"/>
      <c r="I33" s="2"/>
      <c r="J33" s="2"/>
      <c r="K33" s="2"/>
    </row>
  </sheetData>
  <mergeCells count="7">
    <mergeCell ref="A1:E1"/>
    <mergeCell ref="D31:D33"/>
    <mergeCell ref="G2:I3"/>
    <mergeCell ref="H4:I4"/>
    <mergeCell ref="H5:I5"/>
    <mergeCell ref="H6:I6"/>
    <mergeCell ref="G18:K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CCD13-A9B9-42CD-826C-33A319A9385F}">
  <sheetPr>
    <tabColor theme="9"/>
  </sheetPr>
  <dimension ref="A1:L114"/>
  <sheetViews>
    <sheetView zoomScale="38" zoomScaleNormal="38" workbookViewId="0">
      <selection activeCell="H76" sqref="H76"/>
    </sheetView>
  </sheetViews>
  <sheetFormatPr defaultRowHeight="14.5" x14ac:dyDescent="0.35"/>
  <cols>
    <col min="1" max="1" width="35.81640625" customWidth="1"/>
    <col min="2" max="2" width="33.81640625" customWidth="1"/>
    <col min="3" max="3" width="26.81640625" customWidth="1"/>
    <col min="4" max="4" width="10.54296875" customWidth="1"/>
    <col min="6" max="6" width="1.54296875" customWidth="1"/>
    <col min="7" max="7" width="1.81640625" hidden="1" customWidth="1"/>
    <col min="8" max="8" width="30.1796875" customWidth="1"/>
    <col min="9" max="9" width="17.453125" customWidth="1"/>
    <col min="10" max="10" width="43.7265625" customWidth="1"/>
    <col min="12" max="12" width="24.7265625" customWidth="1"/>
    <col min="14" max="14" width="23.54296875" customWidth="1"/>
  </cols>
  <sheetData>
    <row r="1" spans="1:9" x14ac:dyDescent="0.35">
      <c r="A1" s="92" t="s">
        <v>209</v>
      </c>
      <c r="B1" s="90" t="s">
        <v>218</v>
      </c>
      <c r="C1" s="90" t="s">
        <v>206</v>
      </c>
      <c r="D1" s="94"/>
    </row>
    <row r="2" spans="1:9" ht="18" customHeight="1" thickBot="1" x14ac:dyDescent="0.4">
      <c r="A2" s="93"/>
      <c r="B2" s="91"/>
      <c r="C2" s="91"/>
      <c r="D2" s="95"/>
    </row>
    <row r="3" spans="1:9" x14ac:dyDescent="0.35">
      <c r="A3" s="12" t="s">
        <v>0</v>
      </c>
      <c r="B3" s="6">
        <v>8</v>
      </c>
      <c r="C3" s="96" t="s">
        <v>276</v>
      </c>
      <c r="D3" s="97"/>
      <c r="H3" s="111" t="s">
        <v>221</v>
      </c>
      <c r="I3" s="113" t="s">
        <v>278</v>
      </c>
    </row>
    <row r="4" spans="1:9" ht="15" thickBot="1" x14ac:dyDescent="0.4">
      <c r="A4" s="21" t="s">
        <v>1</v>
      </c>
      <c r="B4" s="7">
        <v>5</v>
      </c>
      <c r="C4" s="82" t="s">
        <v>277</v>
      </c>
      <c r="D4" s="89"/>
      <c r="H4" s="112"/>
      <c r="I4" s="114"/>
    </row>
    <row r="5" spans="1:9" ht="15" thickBot="1" x14ac:dyDescent="0.4">
      <c r="A5" s="22" t="s">
        <v>64</v>
      </c>
      <c r="B5" s="23">
        <v>1</v>
      </c>
      <c r="C5" s="98" t="s">
        <v>279</v>
      </c>
      <c r="D5" s="99"/>
    </row>
    <row r="6" spans="1:9" x14ac:dyDescent="0.35">
      <c r="H6" s="27" t="s">
        <v>222</v>
      </c>
      <c r="I6" s="27">
        <v>1205</v>
      </c>
    </row>
    <row r="7" spans="1:9" x14ac:dyDescent="0.35">
      <c r="H7" s="27" t="s">
        <v>223</v>
      </c>
      <c r="I7" s="27">
        <f>27+25+36</f>
        <v>88</v>
      </c>
    </row>
    <row r="8" spans="1:9" ht="15" thickBot="1" x14ac:dyDescent="0.4">
      <c r="H8" s="27"/>
      <c r="I8" s="27">
        <f>I6/I7</f>
        <v>13.693181818181818</v>
      </c>
    </row>
    <row r="9" spans="1:9" ht="14.5" customHeight="1" x14ac:dyDescent="0.35">
      <c r="A9" s="102" t="s">
        <v>226</v>
      </c>
      <c r="B9" s="103"/>
      <c r="C9" s="104"/>
    </row>
    <row r="10" spans="1:9" ht="15" customHeight="1" thickBot="1" x14ac:dyDescent="0.4">
      <c r="A10" s="108"/>
      <c r="B10" s="109"/>
      <c r="C10" s="110"/>
    </row>
    <row r="11" spans="1:9" ht="58.5" thickBot="1" x14ac:dyDescent="0.4">
      <c r="A11" s="25" t="s">
        <v>219</v>
      </c>
      <c r="B11" s="39" t="s">
        <v>220</v>
      </c>
      <c r="C11" s="42" t="s">
        <v>281</v>
      </c>
    </row>
    <row r="12" spans="1:9" x14ac:dyDescent="0.35">
      <c r="A12" s="24" t="s">
        <v>0</v>
      </c>
      <c r="B12" s="40">
        <v>8</v>
      </c>
      <c r="C12" s="24" t="s">
        <v>282</v>
      </c>
      <c r="D12" s="2"/>
      <c r="E12" s="2"/>
      <c r="F12" s="2"/>
    </row>
    <row r="13" spans="1:9" x14ac:dyDescent="0.35">
      <c r="A13" s="3" t="s">
        <v>1</v>
      </c>
      <c r="B13" s="33">
        <v>5</v>
      </c>
      <c r="C13" s="3" t="s">
        <v>282</v>
      </c>
      <c r="D13" s="2"/>
      <c r="E13" s="2"/>
      <c r="F13" s="2"/>
    </row>
    <row r="14" spans="1:9" x14ac:dyDescent="0.35">
      <c r="A14" s="3" t="s">
        <v>82</v>
      </c>
      <c r="B14" s="33">
        <v>3</v>
      </c>
      <c r="C14" s="3" t="s">
        <v>283</v>
      </c>
      <c r="D14" s="2"/>
      <c r="E14" s="2"/>
      <c r="F14" s="2"/>
    </row>
    <row r="15" spans="1:9" x14ac:dyDescent="0.35">
      <c r="A15" s="3" t="s">
        <v>42</v>
      </c>
      <c r="B15" s="33">
        <v>2</v>
      </c>
      <c r="C15" s="3" t="s">
        <v>284</v>
      </c>
      <c r="D15" s="2"/>
      <c r="E15" s="2"/>
      <c r="F15" s="2"/>
    </row>
    <row r="16" spans="1:9" x14ac:dyDescent="0.35">
      <c r="A16" s="3" t="s">
        <v>77</v>
      </c>
      <c r="B16" s="33">
        <v>2</v>
      </c>
      <c r="C16" s="3" t="s">
        <v>285</v>
      </c>
      <c r="D16" s="2"/>
      <c r="E16" s="2"/>
      <c r="F16" s="2"/>
    </row>
    <row r="17" spans="1:12" x14ac:dyDescent="0.35">
      <c r="A17" s="3" t="s">
        <v>187</v>
      </c>
      <c r="B17" s="33">
        <v>2</v>
      </c>
      <c r="C17" s="3" t="s">
        <v>282</v>
      </c>
      <c r="D17" s="2"/>
      <c r="E17" s="2"/>
      <c r="F17" s="2"/>
    </row>
    <row r="18" spans="1:12" x14ac:dyDescent="0.35">
      <c r="A18" s="3" t="s">
        <v>93</v>
      </c>
      <c r="B18" s="33">
        <v>2</v>
      </c>
      <c r="C18" s="3" t="s">
        <v>286</v>
      </c>
      <c r="D18" s="2"/>
      <c r="E18" s="2"/>
      <c r="F18" s="2"/>
      <c r="G18" s="11"/>
    </row>
    <row r="19" spans="1:12" x14ac:dyDescent="0.35">
      <c r="A19" s="3" t="s">
        <v>50</v>
      </c>
      <c r="B19" s="33">
        <v>2</v>
      </c>
      <c r="C19" s="3" t="s">
        <v>282</v>
      </c>
      <c r="D19" s="2"/>
      <c r="E19" s="2"/>
      <c r="F19" s="2"/>
    </row>
    <row r="20" spans="1:12" x14ac:dyDescent="0.35">
      <c r="A20" s="3" t="s">
        <v>194</v>
      </c>
      <c r="B20" s="33">
        <v>2</v>
      </c>
      <c r="C20" s="3" t="s">
        <v>286</v>
      </c>
      <c r="D20" s="2"/>
      <c r="E20" s="2"/>
      <c r="F20" s="2"/>
    </row>
    <row r="21" spans="1:12" x14ac:dyDescent="0.35">
      <c r="A21" s="3" t="s">
        <v>197</v>
      </c>
      <c r="B21" s="33">
        <v>2</v>
      </c>
      <c r="C21" s="3" t="s">
        <v>284</v>
      </c>
      <c r="D21" s="2"/>
      <c r="E21" s="2"/>
      <c r="F21" s="2"/>
    </row>
    <row r="22" spans="1:12" x14ac:dyDescent="0.35">
      <c r="A22" s="3" t="s">
        <v>80</v>
      </c>
      <c r="B22" s="33">
        <v>2</v>
      </c>
      <c r="C22" s="3" t="s">
        <v>284</v>
      </c>
      <c r="D22" s="2"/>
      <c r="E22" s="2"/>
      <c r="F22" s="2"/>
    </row>
    <row r="23" spans="1:12" x14ac:dyDescent="0.35">
      <c r="D23" s="2"/>
      <c r="E23" s="2"/>
      <c r="F23" s="2"/>
    </row>
    <row r="24" spans="1:12" ht="15" thickBot="1" x14ac:dyDescent="0.4">
      <c r="D24" s="2"/>
      <c r="E24" s="2"/>
      <c r="F24" s="2"/>
    </row>
    <row r="25" spans="1:12" ht="15" thickBot="1" x14ac:dyDescent="0.4">
      <c r="A25" s="115" t="s">
        <v>247</v>
      </c>
      <c r="B25" s="116"/>
      <c r="C25" s="100" t="s">
        <v>259</v>
      </c>
      <c r="D25" s="2"/>
      <c r="E25" s="2"/>
      <c r="F25" s="2"/>
    </row>
    <row r="26" spans="1:12" ht="15" thickBot="1" x14ac:dyDescent="0.4">
      <c r="A26" s="115" t="s">
        <v>227</v>
      </c>
      <c r="B26" s="116"/>
      <c r="C26" s="101"/>
      <c r="D26" s="2"/>
      <c r="E26" s="2"/>
      <c r="F26" s="2"/>
    </row>
    <row r="27" spans="1:12" ht="15" thickBot="1" x14ac:dyDescent="0.4">
      <c r="A27" s="25" t="s">
        <v>209</v>
      </c>
      <c r="B27" s="26" t="s">
        <v>208</v>
      </c>
      <c r="C27" s="119"/>
      <c r="D27" s="2"/>
      <c r="E27" s="2"/>
      <c r="F27" s="2"/>
    </row>
    <row r="28" spans="1:12" x14ac:dyDescent="0.35">
      <c r="A28" s="24" t="s">
        <v>0</v>
      </c>
      <c r="B28" s="24">
        <v>8</v>
      </c>
      <c r="C28" s="24" t="s">
        <v>260</v>
      </c>
      <c r="D28" s="2"/>
      <c r="E28" s="2"/>
      <c r="F28" s="2"/>
    </row>
    <row r="29" spans="1:12" ht="15" thickBot="1" x14ac:dyDescent="0.4">
      <c r="A29" s="3" t="s">
        <v>193</v>
      </c>
      <c r="B29" s="3">
        <v>5</v>
      </c>
      <c r="C29" s="3" t="s">
        <v>21</v>
      </c>
      <c r="D29" s="2"/>
      <c r="E29" s="2"/>
      <c r="F29" s="2"/>
    </row>
    <row r="30" spans="1:12" ht="14.5" customHeight="1" x14ac:dyDescent="0.35">
      <c r="A30" s="3" t="s">
        <v>1</v>
      </c>
      <c r="B30" s="3">
        <v>5</v>
      </c>
      <c r="C30" s="3" t="s">
        <v>261</v>
      </c>
      <c r="D30" s="2"/>
      <c r="E30" s="2"/>
      <c r="F30" s="2"/>
      <c r="H30" s="102" t="s">
        <v>246</v>
      </c>
      <c r="I30" s="103"/>
      <c r="J30" s="104"/>
      <c r="K30" s="32"/>
      <c r="L30" s="32"/>
    </row>
    <row r="31" spans="1:12" x14ac:dyDescent="0.35">
      <c r="A31" s="3" t="s">
        <v>224</v>
      </c>
      <c r="B31" s="3">
        <v>5</v>
      </c>
      <c r="C31" s="3" t="s">
        <v>21</v>
      </c>
      <c r="D31" s="2"/>
      <c r="E31" s="2"/>
      <c r="F31" s="2"/>
      <c r="H31" s="105"/>
      <c r="I31" s="106"/>
      <c r="J31" s="107"/>
      <c r="K31" s="32"/>
      <c r="L31" s="32"/>
    </row>
    <row r="32" spans="1:12" ht="15" thickBot="1" x14ac:dyDescent="0.4">
      <c r="A32" s="3" t="s">
        <v>82</v>
      </c>
      <c r="B32" s="3">
        <v>3</v>
      </c>
      <c r="C32" s="3" t="s">
        <v>261</v>
      </c>
      <c r="D32" s="2"/>
      <c r="E32" s="2"/>
      <c r="F32" s="2"/>
      <c r="H32" s="108"/>
      <c r="I32" s="109"/>
      <c r="J32" s="110"/>
      <c r="K32" s="32"/>
      <c r="L32" s="32"/>
    </row>
    <row r="33" spans="1:10" x14ac:dyDescent="0.35">
      <c r="A33" s="3" t="s">
        <v>42</v>
      </c>
      <c r="B33" s="3">
        <v>2</v>
      </c>
      <c r="C33" s="3" t="s">
        <v>262</v>
      </c>
      <c r="D33" s="2"/>
      <c r="E33" s="2"/>
      <c r="F33" s="2"/>
      <c r="H33" s="117" t="s">
        <v>209</v>
      </c>
      <c r="I33" s="113" t="s">
        <v>245</v>
      </c>
      <c r="J33" s="100" t="s">
        <v>281</v>
      </c>
    </row>
    <row r="34" spans="1:10" ht="15" thickBot="1" x14ac:dyDescent="0.4">
      <c r="A34" s="3" t="s">
        <v>77</v>
      </c>
      <c r="B34" s="3">
        <v>2</v>
      </c>
      <c r="C34" s="3" t="s">
        <v>261</v>
      </c>
      <c r="D34" s="2"/>
      <c r="E34" s="2"/>
      <c r="F34" s="2"/>
      <c r="H34" s="118"/>
      <c r="I34" s="114"/>
      <c r="J34" s="101"/>
    </row>
    <row r="35" spans="1:10" x14ac:dyDescent="0.35">
      <c r="A35" s="3" t="s">
        <v>187</v>
      </c>
      <c r="B35" s="3">
        <v>2</v>
      </c>
      <c r="C35" s="3" t="s">
        <v>270</v>
      </c>
      <c r="D35" s="2"/>
      <c r="E35" s="2"/>
      <c r="F35" s="2"/>
      <c r="H35" s="24" t="s">
        <v>234</v>
      </c>
      <c r="I35" s="24">
        <v>5</v>
      </c>
      <c r="J35" s="3" t="s">
        <v>285</v>
      </c>
    </row>
    <row r="36" spans="1:10" x14ac:dyDescent="0.35">
      <c r="A36" s="3" t="s">
        <v>93</v>
      </c>
      <c r="B36" s="3">
        <v>2</v>
      </c>
      <c r="C36" s="3" t="s">
        <v>271</v>
      </c>
      <c r="D36" s="2"/>
      <c r="E36" s="2"/>
      <c r="F36" s="2"/>
      <c r="H36" s="3" t="s">
        <v>108</v>
      </c>
      <c r="I36" s="3">
        <v>4</v>
      </c>
      <c r="J36" s="3" t="s">
        <v>286</v>
      </c>
    </row>
    <row r="37" spans="1:10" x14ac:dyDescent="0.35">
      <c r="A37" s="3" t="s">
        <v>50</v>
      </c>
      <c r="B37" s="3">
        <v>2</v>
      </c>
      <c r="C37" s="3" t="s">
        <v>263</v>
      </c>
      <c r="D37" s="2"/>
      <c r="E37" s="1"/>
      <c r="F37" s="2"/>
      <c r="H37" s="3" t="s">
        <v>238</v>
      </c>
      <c r="I37" s="3">
        <v>4</v>
      </c>
      <c r="J37" s="3" t="s">
        <v>282</v>
      </c>
    </row>
    <row r="38" spans="1:10" x14ac:dyDescent="0.35">
      <c r="A38" s="3" t="s">
        <v>194</v>
      </c>
      <c r="B38" s="3">
        <v>2</v>
      </c>
      <c r="C38" s="3" t="s">
        <v>267</v>
      </c>
      <c r="D38" s="2"/>
      <c r="E38" s="2"/>
      <c r="F38" s="2"/>
      <c r="H38" s="3" t="s">
        <v>236</v>
      </c>
      <c r="I38" s="3">
        <v>4</v>
      </c>
      <c r="J38" s="3" t="s">
        <v>286</v>
      </c>
    </row>
    <row r="39" spans="1:10" x14ac:dyDescent="0.35">
      <c r="A39" s="3" t="s">
        <v>197</v>
      </c>
      <c r="B39" s="3">
        <v>2</v>
      </c>
      <c r="C39" s="3" t="s">
        <v>272</v>
      </c>
      <c r="D39" s="2"/>
      <c r="E39" s="2"/>
      <c r="F39" s="28"/>
      <c r="H39" s="3" t="s">
        <v>199</v>
      </c>
      <c r="I39" s="3">
        <v>4</v>
      </c>
      <c r="J39" s="3" t="s">
        <v>282</v>
      </c>
    </row>
    <row r="40" spans="1:10" x14ac:dyDescent="0.35">
      <c r="A40" s="3" t="s">
        <v>80</v>
      </c>
      <c r="B40" s="3">
        <v>2</v>
      </c>
      <c r="C40" s="3" t="s">
        <v>261</v>
      </c>
      <c r="D40" s="2"/>
      <c r="E40" s="2"/>
      <c r="H40" s="3" t="s">
        <v>235</v>
      </c>
      <c r="I40" s="3">
        <v>3</v>
      </c>
      <c r="J40" s="3" t="s">
        <v>289</v>
      </c>
    </row>
    <row r="41" spans="1:10" x14ac:dyDescent="0.35">
      <c r="A41" s="3" t="str">
        <f>Lech!D10</f>
        <v>1922 Lechia Kostrzyn</v>
      </c>
      <c r="B41" s="3">
        <v>1</v>
      </c>
      <c r="C41" s="3" t="s">
        <v>260</v>
      </c>
      <c r="D41" s="2"/>
      <c r="E41" s="2"/>
      <c r="H41" s="3" t="s">
        <v>50</v>
      </c>
      <c r="I41" s="3">
        <v>3</v>
      </c>
      <c r="J41" s="3" t="s">
        <v>282</v>
      </c>
    </row>
    <row r="42" spans="1:10" x14ac:dyDescent="0.35">
      <c r="A42" s="3" t="str">
        <f>'Raków '!D6</f>
        <v>AKS Mikołów</v>
      </c>
      <c r="B42" s="3">
        <v>1</v>
      </c>
      <c r="C42" s="3" t="s">
        <v>261</v>
      </c>
      <c r="D42" s="2"/>
      <c r="E42" s="2"/>
      <c r="H42" s="3" t="s">
        <v>80</v>
      </c>
      <c r="I42" s="3">
        <v>3</v>
      </c>
      <c r="J42" s="3" t="s">
        <v>284</v>
      </c>
    </row>
    <row r="43" spans="1:10" x14ac:dyDescent="0.35">
      <c r="A43" s="3" t="str">
        <f>'Raków '!D27</f>
        <v>AP Jasło</v>
      </c>
      <c r="B43" s="3">
        <v>1</v>
      </c>
      <c r="C43" s="3" t="s">
        <v>267</v>
      </c>
      <c r="D43" s="2"/>
      <c r="E43" s="2"/>
      <c r="H43" s="3" t="s">
        <v>82</v>
      </c>
      <c r="I43" s="3">
        <v>3</v>
      </c>
      <c r="J43" s="3" t="s">
        <v>283</v>
      </c>
    </row>
    <row r="44" spans="1:10" x14ac:dyDescent="0.35">
      <c r="A44" s="3" t="str">
        <f>'Raków '!D7</f>
        <v>AP KP Gdynia</v>
      </c>
      <c r="B44" s="3">
        <v>1</v>
      </c>
      <c r="C44" s="3" t="s">
        <v>263</v>
      </c>
      <c r="D44" s="2"/>
      <c r="E44" s="2"/>
      <c r="H44" s="3" t="s">
        <v>151</v>
      </c>
      <c r="I44" s="3">
        <v>2</v>
      </c>
      <c r="J44" s="3" t="s">
        <v>285</v>
      </c>
    </row>
    <row r="45" spans="1:10" x14ac:dyDescent="0.35">
      <c r="A45" s="3" t="str">
        <f>Górnik!D22</f>
        <v>AP Pomorze Sopot</v>
      </c>
      <c r="B45" s="3">
        <v>1</v>
      </c>
      <c r="C45" s="3" t="s">
        <v>263</v>
      </c>
      <c r="D45" s="2"/>
      <c r="E45" s="2"/>
      <c r="H45" s="3" t="s">
        <v>42</v>
      </c>
      <c r="I45" s="3">
        <v>2</v>
      </c>
      <c r="J45" s="3" t="s">
        <v>284</v>
      </c>
    </row>
    <row r="46" spans="1:10" x14ac:dyDescent="0.35">
      <c r="A46" s="3" t="str">
        <f>Lech!D6</f>
        <v>AP Reissa Poznań</v>
      </c>
      <c r="B46" s="3">
        <v>1</v>
      </c>
      <c r="C46" s="3" t="s">
        <v>260</v>
      </c>
      <c r="D46" s="2"/>
      <c r="E46" s="2"/>
      <c r="H46" s="3" t="s">
        <v>237</v>
      </c>
      <c r="I46" s="3">
        <v>2</v>
      </c>
      <c r="J46" s="3" t="s">
        <v>288</v>
      </c>
    </row>
    <row r="47" spans="1:10" x14ac:dyDescent="0.35">
      <c r="A47" s="3" t="str">
        <f>'Raków '!D15</f>
        <v>APP Biała Podlaska</v>
      </c>
      <c r="B47" s="3">
        <v>1</v>
      </c>
      <c r="C47" s="3" t="s">
        <v>266</v>
      </c>
      <c r="D47" s="2"/>
      <c r="E47" s="2"/>
      <c r="H47" s="3" t="s">
        <v>71</v>
      </c>
      <c r="I47" s="3">
        <v>2</v>
      </c>
      <c r="J47" s="3" t="s">
        <v>283</v>
      </c>
    </row>
    <row r="48" spans="1:10" x14ac:dyDescent="0.35">
      <c r="A48" s="3" t="str">
        <f>Lech!D18</f>
        <v>Arka Gdynia</v>
      </c>
      <c r="B48" s="3">
        <v>1</v>
      </c>
      <c r="C48" s="3" t="s">
        <v>263</v>
      </c>
      <c r="D48" s="28"/>
      <c r="E48" s="2"/>
      <c r="H48" s="3" t="s">
        <v>187</v>
      </c>
      <c r="I48" s="3">
        <v>2</v>
      </c>
      <c r="J48" s="3" t="s">
        <v>282</v>
      </c>
    </row>
    <row r="49" spans="1:10" x14ac:dyDescent="0.35">
      <c r="A49" s="3" t="str">
        <f>Lech!D16</f>
        <v>Bałtyk Koszalin</v>
      </c>
      <c r="B49" s="3">
        <v>1</v>
      </c>
      <c r="C49" s="3" t="s">
        <v>269</v>
      </c>
      <c r="E49" s="2"/>
      <c r="H49" s="3" t="s">
        <v>93</v>
      </c>
      <c r="I49" s="3">
        <v>2</v>
      </c>
      <c r="J49" s="3" t="s">
        <v>286</v>
      </c>
    </row>
    <row r="50" spans="1:10" x14ac:dyDescent="0.35">
      <c r="A50" s="3" t="str">
        <f>Górnik!D20</f>
        <v>Beniaminek Krosno</v>
      </c>
      <c r="B50" s="3">
        <v>1</v>
      </c>
      <c r="C50" s="3" t="s">
        <v>267</v>
      </c>
      <c r="E50" s="2"/>
      <c r="H50" s="3" t="s">
        <v>194</v>
      </c>
      <c r="I50" s="3">
        <v>2</v>
      </c>
      <c r="J50" s="3" t="s">
        <v>286</v>
      </c>
    </row>
    <row r="51" spans="1:10" x14ac:dyDescent="0.35">
      <c r="A51" s="3" t="str">
        <f>'Raków '!D5</f>
        <v>Cartusia 1923 Kartuzy</v>
      </c>
      <c r="B51" s="3">
        <v>1</v>
      </c>
      <c r="C51" s="3" t="s">
        <v>263</v>
      </c>
      <c r="E51" s="2"/>
      <c r="H51" s="3" t="s">
        <v>244</v>
      </c>
      <c r="I51" s="3">
        <v>2</v>
      </c>
      <c r="J51" s="3" t="s">
        <v>288</v>
      </c>
    </row>
    <row r="52" spans="1:10" x14ac:dyDescent="0.35">
      <c r="A52" s="3" t="str">
        <f>Lech!D13</f>
        <v>Chojniczanka Chojnice</v>
      </c>
      <c r="B52" s="3">
        <v>1</v>
      </c>
      <c r="C52" s="3" t="s">
        <v>263</v>
      </c>
      <c r="E52" s="2"/>
      <c r="H52" s="3" t="s">
        <v>239</v>
      </c>
      <c r="I52" s="3">
        <v>2</v>
      </c>
      <c r="J52" s="3" t="s">
        <v>282</v>
      </c>
    </row>
    <row r="53" spans="1:10" x14ac:dyDescent="0.35">
      <c r="A53" s="3" t="str">
        <f>'Raków '!D17</f>
        <v>Ekoball Stal Sanok</v>
      </c>
      <c r="B53" s="3">
        <v>1</v>
      </c>
      <c r="C53" s="3" t="s">
        <v>267</v>
      </c>
      <c r="E53" s="2"/>
      <c r="H53" s="3" t="s">
        <v>197</v>
      </c>
      <c r="I53" s="3">
        <v>2</v>
      </c>
      <c r="J53" s="3" t="s">
        <v>284</v>
      </c>
    </row>
    <row r="54" spans="1:10" x14ac:dyDescent="0.35">
      <c r="A54" s="3" t="str">
        <f>Lech!D32</f>
        <v>FC Wrocław Academy</v>
      </c>
      <c r="B54" s="3">
        <v>1</v>
      </c>
      <c r="C54" s="3" t="s">
        <v>264</v>
      </c>
      <c r="E54" s="2"/>
      <c r="H54" s="3" t="s">
        <v>241</v>
      </c>
      <c r="I54" s="3">
        <v>2</v>
      </c>
      <c r="J54" s="3" t="s">
        <v>287</v>
      </c>
    </row>
    <row r="55" spans="1:10" x14ac:dyDescent="0.35">
      <c r="A55" s="3" t="str">
        <f>'Raków '!D25</f>
        <v>Football Academy "FAIR - PLAY" Złotów</v>
      </c>
      <c r="B55" s="3">
        <v>1</v>
      </c>
      <c r="C55" s="3" t="s">
        <v>260</v>
      </c>
      <c r="E55" s="2"/>
      <c r="H55" s="3" t="s">
        <v>103</v>
      </c>
      <c r="I55" s="3">
        <v>2</v>
      </c>
      <c r="J55" s="3" t="s">
        <v>285</v>
      </c>
    </row>
    <row r="56" spans="1:10" x14ac:dyDescent="0.35">
      <c r="A56" s="3" t="s">
        <v>211</v>
      </c>
      <c r="B56" s="3">
        <v>1</v>
      </c>
      <c r="C56" s="3" t="s">
        <v>265</v>
      </c>
      <c r="E56" s="2"/>
      <c r="H56" s="3" t="s">
        <v>166</v>
      </c>
      <c r="I56" s="3">
        <v>2</v>
      </c>
      <c r="J56" s="3" t="s">
        <v>282</v>
      </c>
    </row>
    <row r="57" spans="1:10" x14ac:dyDescent="0.35">
      <c r="A57" s="3" t="str">
        <f>'Raków '!D24</f>
        <v>GKS Wikielec</v>
      </c>
      <c r="B57" s="3">
        <v>1</v>
      </c>
      <c r="C57" s="3" t="s">
        <v>273</v>
      </c>
      <c r="E57" s="2"/>
      <c r="H57" s="3" t="s">
        <v>242</v>
      </c>
      <c r="I57" s="3">
        <v>2</v>
      </c>
      <c r="J57" s="3" t="s">
        <v>286</v>
      </c>
    </row>
    <row r="58" spans="1:10" x14ac:dyDescent="0.35">
      <c r="A58" s="3" t="s">
        <v>64</v>
      </c>
      <c r="B58" s="3">
        <v>1</v>
      </c>
      <c r="C58" s="3" t="s">
        <v>261</v>
      </c>
      <c r="E58" s="2"/>
      <c r="H58" s="3" t="s">
        <v>243</v>
      </c>
      <c r="I58" s="3">
        <v>2</v>
      </c>
      <c r="J58" s="3" t="s">
        <v>284</v>
      </c>
    </row>
    <row r="59" spans="1:10" x14ac:dyDescent="0.35">
      <c r="A59" s="3" t="str">
        <f>'Raków '!D19</f>
        <v>Jastrząb Głowaczów</v>
      </c>
      <c r="B59" s="3">
        <v>1</v>
      </c>
      <c r="C59" s="3" t="s">
        <v>265</v>
      </c>
      <c r="E59" s="2"/>
      <c r="H59" s="3" t="s">
        <v>240</v>
      </c>
      <c r="I59" s="3">
        <v>2</v>
      </c>
      <c r="J59" s="3" t="s">
        <v>285</v>
      </c>
    </row>
    <row r="60" spans="1:10" x14ac:dyDescent="0.35">
      <c r="A60" s="3" t="str">
        <f>Górnik!D16</f>
        <v>JUVENTUS ACADEMY Piekary Śląskie</v>
      </c>
      <c r="B60" s="3">
        <v>1</v>
      </c>
      <c r="C60" s="3" t="s">
        <v>261</v>
      </c>
      <c r="E60" s="2"/>
    </row>
    <row r="61" spans="1:10" x14ac:dyDescent="0.35">
      <c r="A61" s="3" t="str">
        <f>Lech!D19</f>
        <v>Koziołek Poznań</v>
      </c>
      <c r="B61" s="3">
        <v>1</v>
      </c>
      <c r="C61" s="3" t="s">
        <v>260</v>
      </c>
      <c r="E61" s="2"/>
    </row>
    <row r="62" spans="1:10" x14ac:dyDescent="0.35">
      <c r="A62" s="3" t="str">
        <f>'Raków '!D14</f>
        <v>Mazovia Tomaszów Mazowiecki</v>
      </c>
      <c r="B62" s="3">
        <v>1</v>
      </c>
      <c r="C62" s="3" t="s">
        <v>272</v>
      </c>
      <c r="E62" s="2"/>
    </row>
    <row r="63" spans="1:10" x14ac:dyDescent="0.35">
      <c r="A63" s="3" t="str">
        <f>'Raków '!D16</f>
        <v>MKP Odra Wodzisław Śląski</v>
      </c>
      <c r="B63" s="3">
        <v>1</v>
      </c>
      <c r="C63" s="3" t="s">
        <v>261</v>
      </c>
      <c r="E63" s="2"/>
    </row>
    <row r="64" spans="1:10" x14ac:dyDescent="0.35">
      <c r="A64" s="3" t="str">
        <f>Lech!D30</f>
        <v>MKS Debrzno</v>
      </c>
      <c r="B64" s="3">
        <v>1</v>
      </c>
      <c r="C64" s="3" t="s">
        <v>263</v>
      </c>
      <c r="E64" s="2"/>
    </row>
    <row r="65" spans="1:5" x14ac:dyDescent="0.35">
      <c r="A65" s="3" t="s">
        <v>124</v>
      </c>
      <c r="B65" s="3">
        <v>1</v>
      </c>
      <c r="C65" s="3" t="s">
        <v>263</v>
      </c>
      <c r="E65" s="2"/>
    </row>
    <row r="66" spans="1:5" x14ac:dyDescent="0.35">
      <c r="A66" s="3" t="str">
        <f>Lech!D12</f>
        <v>MKS Znicz Pruszków</v>
      </c>
      <c r="B66" s="3">
        <v>1</v>
      </c>
      <c r="C66" s="3" t="s">
        <v>265</v>
      </c>
      <c r="E66" s="2"/>
    </row>
    <row r="67" spans="1:5" x14ac:dyDescent="0.35">
      <c r="A67" s="29" t="str">
        <f>Lech!D7</f>
        <v>MOSIR Jastrzębie Zdrój</v>
      </c>
      <c r="B67" s="3">
        <v>1</v>
      </c>
      <c r="C67" s="3" t="s">
        <v>261</v>
      </c>
      <c r="E67" s="2"/>
    </row>
    <row r="68" spans="1:5" x14ac:dyDescent="0.35">
      <c r="A68" s="3" t="str">
        <f>Lech!D22</f>
        <v>Motor Lublin</v>
      </c>
      <c r="B68" s="3">
        <v>1</v>
      </c>
      <c r="C68" s="3" t="s">
        <v>266</v>
      </c>
      <c r="E68" s="2"/>
    </row>
    <row r="69" spans="1:5" x14ac:dyDescent="0.35">
      <c r="A69" s="3" t="str">
        <f>Lech!D29</f>
        <v>Notecianka Pakość</v>
      </c>
      <c r="B69" s="3">
        <v>1</v>
      </c>
      <c r="C69" s="3" t="s">
        <v>262</v>
      </c>
      <c r="E69" s="2"/>
    </row>
    <row r="70" spans="1:5" x14ac:dyDescent="0.35">
      <c r="A70" s="3" t="str">
        <f>Lech!D31</f>
        <v>Orzełek Przeworsk</v>
      </c>
      <c r="B70" s="3">
        <v>1</v>
      </c>
      <c r="C70" s="3" t="s">
        <v>267</v>
      </c>
      <c r="E70" s="2"/>
    </row>
    <row r="71" spans="1:5" x14ac:dyDescent="0.35">
      <c r="A71" s="3" t="s">
        <v>225</v>
      </c>
      <c r="B71" s="3">
        <v>1</v>
      </c>
      <c r="C71" s="3" t="s">
        <v>261</v>
      </c>
      <c r="E71" s="2"/>
    </row>
    <row r="72" spans="1:5" x14ac:dyDescent="0.35">
      <c r="A72" s="3" t="str">
        <f>Górnik!D15</f>
        <v>Polonia Przemyśl</v>
      </c>
      <c r="B72" s="3">
        <v>1</v>
      </c>
      <c r="C72" s="3" t="s">
        <v>267</v>
      </c>
      <c r="E72" s="2"/>
    </row>
    <row r="73" spans="1:5" x14ac:dyDescent="0.35">
      <c r="A73" s="3" t="str">
        <f>Górnik!D17</f>
        <v>Resovia Rzeszów</v>
      </c>
      <c r="B73" s="3">
        <v>1</v>
      </c>
      <c r="C73" s="3" t="s">
        <v>267</v>
      </c>
      <c r="E73" s="2"/>
    </row>
    <row r="74" spans="1:5" x14ac:dyDescent="0.35">
      <c r="A74" s="3" t="str">
        <f>'Raków '!D11</f>
        <v>RKP ROW Rybnik</v>
      </c>
      <c r="B74" s="3">
        <v>1</v>
      </c>
      <c r="C74" s="3" t="s">
        <v>261</v>
      </c>
      <c r="E74" s="2"/>
    </row>
    <row r="75" spans="1:5" x14ac:dyDescent="0.35">
      <c r="A75" s="3" t="str">
        <f>Lech!D36</f>
        <v>Skra Paterek</v>
      </c>
      <c r="B75" s="3">
        <v>1</v>
      </c>
      <c r="C75" s="3" t="s">
        <v>262</v>
      </c>
      <c r="E75" s="2"/>
    </row>
    <row r="76" spans="1:5" x14ac:dyDescent="0.35">
      <c r="A76" s="3" t="str">
        <f>Lech!D26</f>
        <v>Stal Mielec</v>
      </c>
      <c r="B76" s="3">
        <v>1</v>
      </c>
      <c r="C76" s="3" t="s">
        <v>267</v>
      </c>
      <c r="E76" s="2"/>
    </row>
    <row r="77" spans="1:5" x14ac:dyDescent="0.35">
      <c r="A77" s="3" t="str">
        <f>Górnik!D11</f>
        <v>Tomasovia Tomaszów Lubelski</v>
      </c>
      <c r="B77" s="3">
        <v>1</v>
      </c>
      <c r="C77" s="3" t="s">
        <v>266</v>
      </c>
      <c r="E77" s="2"/>
    </row>
    <row r="78" spans="1:5" x14ac:dyDescent="0.35">
      <c r="A78" s="3" t="str">
        <f>Lech!D14</f>
        <v>UKS AP Falubaz Zielona Góra</v>
      </c>
      <c r="B78" s="3">
        <v>1</v>
      </c>
      <c r="C78" s="3" t="s">
        <v>268</v>
      </c>
      <c r="E78" s="2"/>
    </row>
    <row r="79" spans="1:5" x14ac:dyDescent="0.35">
      <c r="A79" s="3" t="str">
        <f>Górnik!D4</f>
        <v>UKS Niedźwiadek Chełm</v>
      </c>
      <c r="B79" s="3">
        <v>1</v>
      </c>
      <c r="C79" s="3" t="s">
        <v>266</v>
      </c>
      <c r="E79" s="2"/>
    </row>
    <row r="80" spans="1:5" x14ac:dyDescent="0.35">
      <c r="A80" s="3" t="str">
        <f>'Raków '!D9</f>
        <v>UKS Orzeł Konopiska</v>
      </c>
      <c r="B80" s="3">
        <v>1</v>
      </c>
      <c r="C80" s="3" t="s">
        <v>261</v>
      </c>
      <c r="E80" s="2"/>
    </row>
    <row r="81" spans="1:5" x14ac:dyDescent="0.35">
      <c r="A81" s="3" t="str">
        <f>Lech!D34</f>
        <v>Unia Swarzędz</v>
      </c>
      <c r="B81" s="3">
        <v>1</v>
      </c>
      <c r="C81" s="3" t="s">
        <v>260</v>
      </c>
      <c r="E81" s="2"/>
    </row>
    <row r="82" spans="1:5" x14ac:dyDescent="0.35">
      <c r="A82" s="3" t="str">
        <f>Górnik!D24</f>
        <v>Victoria 1918 Jaworzno</v>
      </c>
      <c r="B82" s="3">
        <v>1</v>
      </c>
      <c r="C82" s="3" t="s">
        <v>261</v>
      </c>
      <c r="E82" s="2"/>
    </row>
    <row r="83" spans="1:5" x14ac:dyDescent="0.35">
      <c r="A83" s="3" t="str">
        <f>Lech!D33</f>
        <v>Victoria Czermin</v>
      </c>
      <c r="B83" s="3">
        <v>1</v>
      </c>
      <c r="C83" s="3" t="s">
        <v>261</v>
      </c>
      <c r="E83" s="2"/>
    </row>
    <row r="84" spans="1:5" x14ac:dyDescent="0.35">
      <c r="A84" s="3" t="str">
        <f>Lech!D9</f>
        <v>Warta Poznań</v>
      </c>
      <c r="B84" s="3">
        <v>1</v>
      </c>
      <c r="C84" s="3" t="s">
        <v>260</v>
      </c>
      <c r="E84" s="2"/>
    </row>
    <row r="85" spans="1:5" x14ac:dyDescent="0.35">
      <c r="A85" s="3" t="str">
        <f>Lech!D38</f>
        <v>Wisła Płock</v>
      </c>
      <c r="B85" s="3">
        <v>1</v>
      </c>
      <c r="C85" s="3" t="s">
        <v>265</v>
      </c>
      <c r="E85" s="2"/>
    </row>
    <row r="86" spans="1:5" x14ac:dyDescent="0.35">
      <c r="A86" s="3" t="str">
        <f>'Raków '!D13</f>
        <v>WKS Wieluń</v>
      </c>
      <c r="B86" s="3">
        <v>1</v>
      </c>
      <c r="C86" s="3" t="s">
        <v>272</v>
      </c>
      <c r="E86" s="2"/>
    </row>
    <row r="87" spans="1:5" x14ac:dyDescent="0.35">
      <c r="A87" s="3" t="str">
        <f>Górnik!D9</f>
        <v>Wybrzeże Rewalskie Rewal</v>
      </c>
      <c r="B87" s="3">
        <v>1</v>
      </c>
      <c r="C87" s="3" t="s">
        <v>269</v>
      </c>
      <c r="E87" s="2"/>
    </row>
    <row r="88" spans="1:5" x14ac:dyDescent="0.35">
      <c r="A88" s="3" t="str">
        <f>'Raków '!D12</f>
        <v>Zagłębie Lubin</v>
      </c>
      <c r="B88" s="3">
        <v>1</v>
      </c>
      <c r="C88" s="3" t="s">
        <v>264</v>
      </c>
      <c r="E88" s="2"/>
    </row>
    <row r="89" spans="1:5" ht="15" thickBot="1" x14ac:dyDescent="0.4">
      <c r="A89" s="5" t="str">
        <f>'Raków '!D3</f>
        <v>ZAP Zbąszynek</v>
      </c>
      <c r="B89" s="5">
        <v>1</v>
      </c>
      <c r="C89" s="3" t="s">
        <v>268</v>
      </c>
      <c r="E89" s="2"/>
    </row>
    <row r="90" spans="1:5" ht="15" thickBot="1" x14ac:dyDescent="0.4">
      <c r="A90" s="30" t="s">
        <v>228</v>
      </c>
      <c r="B90" s="31">
        <f>SUM(B28:B89)</f>
        <v>91</v>
      </c>
      <c r="E90" s="2"/>
    </row>
    <row r="91" spans="1:5" x14ac:dyDescent="0.35">
      <c r="E91" s="2"/>
    </row>
    <row r="92" spans="1:5" x14ac:dyDescent="0.35">
      <c r="E92" s="2"/>
    </row>
    <row r="93" spans="1:5" x14ac:dyDescent="0.35">
      <c r="E93" s="2"/>
    </row>
    <row r="94" spans="1:5" ht="15" thickBot="1" x14ac:dyDescent="0.4">
      <c r="E94" s="2"/>
    </row>
    <row r="95" spans="1:5" ht="15" thickBot="1" x14ac:dyDescent="0.4">
      <c r="A95" s="43" t="s">
        <v>274</v>
      </c>
      <c r="B95" s="43" t="s">
        <v>275</v>
      </c>
      <c r="E95" s="2"/>
    </row>
    <row r="96" spans="1:5" x14ac:dyDescent="0.35">
      <c r="A96" s="41" t="s">
        <v>261</v>
      </c>
      <c r="B96" s="41">
        <v>22</v>
      </c>
      <c r="E96" s="2"/>
    </row>
    <row r="97" spans="1:5" x14ac:dyDescent="0.35">
      <c r="A97" s="35" t="s">
        <v>260</v>
      </c>
      <c r="B97" s="35">
        <v>14</v>
      </c>
      <c r="E97" s="2"/>
    </row>
    <row r="98" spans="1:5" x14ac:dyDescent="0.35">
      <c r="A98" s="35" t="s">
        <v>267</v>
      </c>
      <c r="B98" s="35">
        <v>9</v>
      </c>
      <c r="E98" s="2"/>
    </row>
    <row r="99" spans="1:5" x14ac:dyDescent="0.35">
      <c r="A99" s="35" t="s">
        <v>263</v>
      </c>
      <c r="B99" s="35">
        <v>9</v>
      </c>
      <c r="E99" s="2"/>
    </row>
    <row r="100" spans="1:5" x14ac:dyDescent="0.35">
      <c r="A100" s="35" t="s">
        <v>265</v>
      </c>
      <c r="B100" s="35">
        <v>4</v>
      </c>
      <c r="E100" s="2"/>
    </row>
    <row r="101" spans="1:5" x14ac:dyDescent="0.35">
      <c r="A101" s="35" t="s">
        <v>266</v>
      </c>
      <c r="B101" s="35">
        <v>4</v>
      </c>
      <c r="E101" s="2"/>
    </row>
    <row r="102" spans="1:5" x14ac:dyDescent="0.35">
      <c r="A102" s="35" t="s">
        <v>262</v>
      </c>
      <c r="B102" s="35">
        <v>4</v>
      </c>
      <c r="E102" s="2"/>
    </row>
    <row r="103" spans="1:5" x14ac:dyDescent="0.35">
      <c r="A103" s="35" t="s">
        <v>272</v>
      </c>
      <c r="B103" s="35">
        <v>4</v>
      </c>
      <c r="E103" s="2"/>
    </row>
    <row r="104" spans="1:5" x14ac:dyDescent="0.35">
      <c r="A104" s="35" t="s">
        <v>264</v>
      </c>
      <c r="B104" s="35">
        <v>2</v>
      </c>
      <c r="E104" s="2"/>
    </row>
    <row r="105" spans="1:5" x14ac:dyDescent="0.35">
      <c r="A105" s="35" t="s">
        <v>268</v>
      </c>
      <c r="B105" s="35">
        <v>2</v>
      </c>
      <c r="E105" s="2"/>
    </row>
    <row r="106" spans="1:5" x14ac:dyDescent="0.35">
      <c r="A106" s="35" t="s">
        <v>271</v>
      </c>
      <c r="B106" s="35">
        <v>2</v>
      </c>
      <c r="E106" s="2"/>
    </row>
    <row r="107" spans="1:5" x14ac:dyDescent="0.35">
      <c r="A107" s="35" t="s">
        <v>269</v>
      </c>
      <c r="B107" s="35">
        <v>2</v>
      </c>
      <c r="E107" s="2"/>
    </row>
    <row r="108" spans="1:5" x14ac:dyDescent="0.35">
      <c r="A108" s="35" t="s">
        <v>270</v>
      </c>
      <c r="B108" s="35">
        <v>2</v>
      </c>
      <c r="E108" s="2"/>
    </row>
    <row r="109" spans="1:5" x14ac:dyDescent="0.35">
      <c r="A109" s="35" t="s">
        <v>273</v>
      </c>
      <c r="B109" s="35">
        <v>1</v>
      </c>
      <c r="E109" s="2"/>
    </row>
    <row r="110" spans="1:5" x14ac:dyDescent="0.35">
      <c r="E110" s="2"/>
    </row>
    <row r="111" spans="1:5" x14ac:dyDescent="0.35">
      <c r="E111" s="2"/>
    </row>
    <row r="112" spans="1:5" x14ac:dyDescent="0.35">
      <c r="E112" s="2"/>
    </row>
    <row r="113" spans="5:5" x14ac:dyDescent="0.35">
      <c r="E113" s="2"/>
    </row>
    <row r="114" spans="5:5" x14ac:dyDescent="0.35">
      <c r="E114" s="2"/>
    </row>
  </sheetData>
  <sortState xmlns:xlrd2="http://schemas.microsoft.com/office/spreadsheetml/2017/richdata2" ref="A96:B109">
    <sortCondition descending="1" ref="B96:B109"/>
  </sortState>
  <mergeCells count="16">
    <mergeCell ref="J33:J34"/>
    <mergeCell ref="H30:J32"/>
    <mergeCell ref="H3:H4"/>
    <mergeCell ref="I3:I4"/>
    <mergeCell ref="A26:B26"/>
    <mergeCell ref="H33:H34"/>
    <mergeCell ref="I33:I34"/>
    <mergeCell ref="A25:B25"/>
    <mergeCell ref="C25:C27"/>
    <mergeCell ref="A9:C10"/>
    <mergeCell ref="B1:B2"/>
    <mergeCell ref="A1:A2"/>
    <mergeCell ref="C1:D2"/>
    <mergeCell ref="C3:D3"/>
    <mergeCell ref="C5:D5"/>
    <mergeCell ref="C4:D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E305F-DDD0-434D-883E-2D558B320849}">
  <dimension ref="A1:Q57"/>
  <sheetViews>
    <sheetView tabSelected="1" topLeftCell="A33" zoomScale="68" zoomScaleNormal="68" workbookViewId="0">
      <selection activeCell="L43" sqref="L43"/>
    </sheetView>
  </sheetViews>
  <sheetFormatPr defaultRowHeight="14.5" x14ac:dyDescent="0.35"/>
  <cols>
    <col min="1" max="1" width="20.81640625" customWidth="1"/>
    <col min="2" max="2" width="9.54296875" customWidth="1"/>
    <col min="3" max="3" width="26.54296875" customWidth="1"/>
    <col min="4" max="4" width="36" customWidth="1"/>
    <col min="5" max="5" width="50.26953125" customWidth="1"/>
    <col min="6" max="6" width="32" customWidth="1"/>
    <col min="7" max="7" width="22.7265625" customWidth="1"/>
    <col min="8" max="8" width="12" bestFit="1" customWidth="1"/>
    <col min="13" max="13" width="26.26953125" customWidth="1"/>
    <col min="14" max="14" width="25.54296875" customWidth="1"/>
    <col min="15" max="15" width="17.26953125" customWidth="1"/>
    <col min="16" max="16" width="36.1796875" customWidth="1"/>
    <col min="17" max="17" width="18.7265625" customWidth="1"/>
  </cols>
  <sheetData>
    <row r="1" spans="1:17" ht="15" thickBot="1" x14ac:dyDescent="0.4">
      <c r="A1" s="129" t="s">
        <v>255</v>
      </c>
      <c r="B1" s="130"/>
      <c r="C1" s="130"/>
      <c r="D1" s="130"/>
      <c r="E1" s="130"/>
      <c r="N1" s="69" t="s">
        <v>291</v>
      </c>
      <c r="O1" s="69"/>
      <c r="P1" s="69"/>
      <c r="Q1" s="69"/>
    </row>
    <row r="2" spans="1:17" ht="25.5" customHeight="1" x14ac:dyDescent="0.35">
      <c r="A2" s="69" t="s">
        <v>258</v>
      </c>
      <c r="B2" s="69"/>
      <c r="C2" s="69"/>
      <c r="D2" s="69"/>
      <c r="E2" s="128"/>
      <c r="F2" s="138" t="s">
        <v>296</v>
      </c>
      <c r="G2" s="139"/>
      <c r="N2" s="136" t="s">
        <v>209</v>
      </c>
      <c r="O2" s="137" t="s">
        <v>218</v>
      </c>
      <c r="P2" s="122" t="s">
        <v>280</v>
      </c>
      <c r="Q2" s="137" t="s">
        <v>206</v>
      </c>
    </row>
    <row r="3" spans="1:17" ht="30" customHeight="1" thickBot="1" x14ac:dyDescent="0.4">
      <c r="A3" s="24" t="s">
        <v>2</v>
      </c>
      <c r="B3" s="24" t="s">
        <v>252</v>
      </c>
      <c r="C3" s="37" t="s">
        <v>253</v>
      </c>
      <c r="D3" s="37" t="s">
        <v>5</v>
      </c>
      <c r="E3" s="47" t="s">
        <v>6</v>
      </c>
      <c r="F3" s="140"/>
      <c r="G3" s="141"/>
      <c r="N3" s="136"/>
      <c r="O3" s="137"/>
      <c r="P3" s="122"/>
      <c r="Q3" s="137"/>
    </row>
    <row r="4" spans="1:17" ht="30" customHeight="1" x14ac:dyDescent="0.35">
      <c r="A4" s="3" t="s">
        <v>302</v>
      </c>
      <c r="B4" s="3">
        <v>2222</v>
      </c>
      <c r="C4" s="3">
        <v>14</v>
      </c>
      <c r="D4" s="4" t="s">
        <v>34</v>
      </c>
      <c r="E4" s="4" t="s">
        <v>290</v>
      </c>
      <c r="F4" s="121">
        <v>101</v>
      </c>
      <c r="G4" s="121"/>
      <c r="M4" s="46"/>
      <c r="N4" s="44" t="s">
        <v>0</v>
      </c>
      <c r="O4" s="44">
        <v>3</v>
      </c>
      <c r="P4" s="38">
        <f>O4/11</f>
        <v>0.27272727272727271</v>
      </c>
      <c r="Q4" s="44" t="s">
        <v>292</v>
      </c>
    </row>
    <row r="5" spans="1:17" ht="34" customHeight="1" x14ac:dyDescent="0.35">
      <c r="A5" s="3" t="s">
        <v>28</v>
      </c>
      <c r="B5" s="3">
        <v>2136</v>
      </c>
      <c r="C5" s="3">
        <v>17</v>
      </c>
      <c r="D5" s="3" t="s">
        <v>29</v>
      </c>
      <c r="E5" s="3" t="s">
        <v>30</v>
      </c>
      <c r="F5" s="78">
        <v>220</v>
      </c>
      <c r="G5" s="78"/>
      <c r="M5" s="2"/>
      <c r="N5" s="44" t="s">
        <v>1</v>
      </c>
      <c r="O5" s="44">
        <v>1</v>
      </c>
      <c r="P5" s="36">
        <f>O5/11</f>
        <v>9.0909090909090912E-2</v>
      </c>
      <c r="Q5" s="44">
        <v>14</v>
      </c>
    </row>
    <row r="6" spans="1:17" ht="29.15" customHeight="1" x14ac:dyDescent="0.35">
      <c r="A6" s="3" t="s">
        <v>7</v>
      </c>
      <c r="B6" s="3">
        <v>2055</v>
      </c>
      <c r="C6" s="3">
        <v>15</v>
      </c>
      <c r="D6" s="3" t="s">
        <v>8</v>
      </c>
      <c r="E6" s="4" t="s">
        <v>9</v>
      </c>
      <c r="F6" s="78">
        <v>342</v>
      </c>
      <c r="G6" s="78"/>
      <c r="M6" s="46"/>
      <c r="N6" s="45" t="s">
        <v>64</v>
      </c>
      <c r="O6" s="45">
        <v>1</v>
      </c>
      <c r="P6" s="36">
        <f>O6/11</f>
        <v>9.0909090909090912E-2</v>
      </c>
      <c r="Q6" s="45" t="s">
        <v>293</v>
      </c>
    </row>
    <row r="7" spans="1:17" x14ac:dyDescent="0.35">
      <c r="A7" s="3" t="s">
        <v>24</v>
      </c>
      <c r="B7" s="3">
        <v>1837</v>
      </c>
      <c r="C7" s="3">
        <v>11</v>
      </c>
      <c r="D7" s="3" t="s">
        <v>25</v>
      </c>
      <c r="E7" s="3" t="s">
        <v>25</v>
      </c>
      <c r="F7" s="78">
        <v>12</v>
      </c>
      <c r="G7" s="78"/>
    </row>
    <row r="8" spans="1:17" x14ac:dyDescent="0.35">
      <c r="A8" s="3" t="s">
        <v>26</v>
      </c>
      <c r="B8" s="3">
        <v>1617</v>
      </c>
      <c r="C8" s="3">
        <v>15</v>
      </c>
      <c r="D8" s="3" t="s">
        <v>197</v>
      </c>
      <c r="E8" s="3" t="s">
        <v>198</v>
      </c>
      <c r="F8" s="78">
        <v>102</v>
      </c>
      <c r="G8" s="78"/>
    </row>
    <row r="9" spans="1:17" x14ac:dyDescent="0.35">
      <c r="A9" s="3" t="s">
        <v>32</v>
      </c>
      <c r="B9" s="3">
        <v>1589</v>
      </c>
      <c r="C9" s="3">
        <v>13</v>
      </c>
      <c r="D9" s="3" t="s">
        <v>33</v>
      </c>
      <c r="E9" s="3" t="s">
        <v>33</v>
      </c>
      <c r="F9" s="78">
        <v>60</v>
      </c>
      <c r="G9" s="78"/>
    </row>
    <row r="10" spans="1:17" ht="36.65" customHeight="1" x14ac:dyDescent="0.35">
      <c r="A10" s="3" t="s">
        <v>31</v>
      </c>
      <c r="B10" s="3">
        <v>1473</v>
      </c>
      <c r="C10" s="3">
        <v>15</v>
      </c>
      <c r="D10" s="4" t="s">
        <v>199</v>
      </c>
      <c r="E10" s="4" t="s">
        <v>249</v>
      </c>
      <c r="F10" s="78">
        <v>395</v>
      </c>
      <c r="G10" s="78"/>
    </row>
    <row r="11" spans="1:17" ht="29" x14ac:dyDescent="0.35">
      <c r="A11" s="3" t="s">
        <v>49</v>
      </c>
      <c r="B11" s="3">
        <v>1463</v>
      </c>
      <c r="C11" s="3">
        <v>16</v>
      </c>
      <c r="D11" s="3" t="s">
        <v>50</v>
      </c>
      <c r="E11" s="4" t="s">
        <v>51</v>
      </c>
      <c r="F11" s="78">
        <v>395</v>
      </c>
      <c r="G11" s="78"/>
    </row>
    <row r="12" spans="1:17" ht="24.65" customHeight="1" x14ac:dyDescent="0.35">
      <c r="A12" s="3" t="s">
        <v>251</v>
      </c>
      <c r="B12" s="3">
        <v>1415</v>
      </c>
      <c r="C12" s="3">
        <v>14</v>
      </c>
      <c r="D12" s="3" t="s">
        <v>197</v>
      </c>
      <c r="E12" s="3" t="s">
        <v>197</v>
      </c>
      <c r="F12" s="78">
        <v>102</v>
      </c>
      <c r="G12" s="78"/>
      <c r="N12" s="69" t="s">
        <v>209</v>
      </c>
      <c r="O12" s="122" t="s">
        <v>301</v>
      </c>
      <c r="P12" s="122"/>
      <c r="Q12" s="122"/>
    </row>
    <row r="13" spans="1:17" x14ac:dyDescent="0.35">
      <c r="A13" s="3" t="s">
        <v>52</v>
      </c>
      <c r="B13" s="3">
        <v>1345</v>
      </c>
      <c r="C13" s="3">
        <v>9</v>
      </c>
      <c r="D13" s="3" t="s">
        <v>11</v>
      </c>
      <c r="E13" s="4" t="s">
        <v>201</v>
      </c>
      <c r="F13" s="78">
        <v>0</v>
      </c>
      <c r="G13" s="78"/>
      <c r="N13" s="69"/>
      <c r="O13" s="122"/>
      <c r="P13" s="122"/>
      <c r="Q13" s="122"/>
    </row>
    <row r="14" spans="1:17" x14ac:dyDescent="0.35">
      <c r="A14" s="3" t="s">
        <v>14</v>
      </c>
      <c r="B14" s="3">
        <v>1287</v>
      </c>
      <c r="C14" s="3">
        <v>15</v>
      </c>
      <c r="D14" s="3" t="s">
        <v>13</v>
      </c>
      <c r="E14" s="4" t="s">
        <v>15</v>
      </c>
      <c r="F14" s="78">
        <v>395</v>
      </c>
      <c r="G14" s="78"/>
      <c r="N14" s="35" t="s">
        <v>64</v>
      </c>
      <c r="O14" s="78">
        <v>125.4</v>
      </c>
      <c r="P14" s="78"/>
      <c r="Q14" s="78"/>
    </row>
    <row r="15" spans="1:17" x14ac:dyDescent="0.35">
      <c r="A15" s="2"/>
      <c r="B15" s="2"/>
      <c r="C15" s="2"/>
      <c r="D15" s="32"/>
      <c r="E15" s="32"/>
      <c r="F15" s="2">
        <f>SUM(F4:G14)</f>
        <v>2124</v>
      </c>
      <c r="G15" s="46">
        <f>AVERAGE(F4:G14)</f>
        <v>193.09090909090909</v>
      </c>
      <c r="N15" s="35" t="s">
        <v>0</v>
      </c>
      <c r="O15" s="78">
        <v>172.8</v>
      </c>
      <c r="P15" s="78"/>
      <c r="Q15" s="78"/>
    </row>
    <row r="16" spans="1:17" x14ac:dyDescent="0.35">
      <c r="A16" s="2"/>
      <c r="B16" s="2"/>
      <c r="C16" s="2"/>
      <c r="D16" s="2"/>
      <c r="E16" s="2"/>
      <c r="F16" s="2" t="s">
        <v>295</v>
      </c>
      <c r="G16" s="2" t="s">
        <v>294</v>
      </c>
      <c r="N16" s="35" t="s">
        <v>1</v>
      </c>
      <c r="O16" s="78">
        <v>193.1</v>
      </c>
      <c r="P16" s="78"/>
      <c r="Q16" s="78"/>
    </row>
    <row r="17" spans="1:7" x14ac:dyDescent="0.35">
      <c r="A17" s="2"/>
      <c r="B17" s="2"/>
      <c r="C17" s="2"/>
      <c r="D17" s="2"/>
      <c r="E17" s="2"/>
    </row>
    <row r="21" spans="1:7" ht="15" customHeight="1" thickBot="1" x14ac:dyDescent="0.4"/>
    <row r="22" spans="1:7" ht="15" thickBot="1" x14ac:dyDescent="0.4">
      <c r="A22" s="133" t="s">
        <v>256</v>
      </c>
      <c r="B22" s="134"/>
      <c r="C22" s="134"/>
      <c r="D22" s="134"/>
      <c r="E22" s="135"/>
    </row>
    <row r="23" spans="1:7" ht="15" thickBot="1" x14ac:dyDescent="0.4">
      <c r="A23" s="115" t="s">
        <v>254</v>
      </c>
      <c r="B23" s="124"/>
      <c r="C23" s="131"/>
      <c r="D23" s="131"/>
      <c r="E23" s="132"/>
      <c r="F23" s="102" t="s">
        <v>298</v>
      </c>
      <c r="G23" s="104"/>
    </row>
    <row r="24" spans="1:7" ht="15" thickBot="1" x14ac:dyDescent="0.4">
      <c r="A24" s="24" t="s">
        <v>2</v>
      </c>
      <c r="B24" s="24" t="s">
        <v>252</v>
      </c>
      <c r="C24" s="3" t="s">
        <v>253</v>
      </c>
      <c r="D24" s="3" t="s">
        <v>5</v>
      </c>
      <c r="E24" s="3" t="s">
        <v>6</v>
      </c>
      <c r="F24" s="108"/>
      <c r="G24" s="110"/>
    </row>
    <row r="25" spans="1:7" x14ac:dyDescent="0.35">
      <c r="A25" s="3" t="s">
        <v>65</v>
      </c>
      <c r="B25" s="3">
        <v>2700</v>
      </c>
      <c r="C25" s="3">
        <v>9</v>
      </c>
      <c r="D25" s="3" t="s">
        <v>64</v>
      </c>
      <c r="E25" s="3" t="s">
        <v>66</v>
      </c>
      <c r="F25" s="121">
        <v>15</v>
      </c>
      <c r="G25" s="121"/>
    </row>
    <row r="26" spans="1:7" x14ac:dyDescent="0.35">
      <c r="A26" s="3" t="s">
        <v>98</v>
      </c>
      <c r="B26" s="3">
        <v>2520</v>
      </c>
      <c r="C26" s="3">
        <v>15</v>
      </c>
      <c r="D26" s="3" t="s">
        <v>99</v>
      </c>
      <c r="E26" s="3" t="s">
        <v>100</v>
      </c>
      <c r="F26" s="78">
        <v>224</v>
      </c>
      <c r="G26" s="78"/>
    </row>
    <row r="27" spans="1:7" x14ac:dyDescent="0.35">
      <c r="A27" s="34" t="s">
        <v>106</v>
      </c>
      <c r="B27" s="34">
        <v>2181</v>
      </c>
      <c r="C27" s="3">
        <v>16</v>
      </c>
      <c r="D27" s="3" t="s">
        <v>119</v>
      </c>
      <c r="E27" s="3" t="s">
        <v>120</v>
      </c>
      <c r="F27" s="78" t="s">
        <v>299</v>
      </c>
      <c r="G27" s="78"/>
    </row>
    <row r="28" spans="1:7" x14ac:dyDescent="0.35">
      <c r="A28" s="3" t="s">
        <v>96</v>
      </c>
      <c r="B28" s="3">
        <v>2176</v>
      </c>
      <c r="C28" s="3">
        <v>17</v>
      </c>
      <c r="D28" s="3" t="s">
        <v>82</v>
      </c>
      <c r="E28" s="3" t="s">
        <v>97</v>
      </c>
      <c r="F28" s="78">
        <v>18</v>
      </c>
      <c r="G28" s="78"/>
    </row>
    <row r="29" spans="1:7" x14ac:dyDescent="0.35">
      <c r="A29" s="3" t="s">
        <v>72</v>
      </c>
      <c r="B29" s="3">
        <v>2122</v>
      </c>
      <c r="C29" s="3">
        <v>17</v>
      </c>
      <c r="D29" s="8" t="s">
        <v>193</v>
      </c>
      <c r="E29" s="3" t="s">
        <v>71</v>
      </c>
      <c r="F29" s="78">
        <v>0</v>
      </c>
      <c r="G29" s="78"/>
    </row>
    <row r="30" spans="1:7" ht="14.5" customHeight="1" x14ac:dyDescent="0.35">
      <c r="A30" s="3" t="s">
        <v>110</v>
      </c>
      <c r="B30" s="3">
        <v>1832</v>
      </c>
      <c r="C30" s="3">
        <v>17</v>
      </c>
      <c r="D30" s="3" t="s">
        <v>109</v>
      </c>
      <c r="E30" s="4" t="s">
        <v>111</v>
      </c>
      <c r="F30" s="66">
        <v>262</v>
      </c>
      <c r="G30" s="120"/>
    </row>
    <row r="31" spans="1:7" x14ac:dyDescent="0.35">
      <c r="A31" s="3" t="s">
        <v>81</v>
      </c>
      <c r="B31" s="3">
        <v>1816</v>
      </c>
      <c r="C31" s="3">
        <v>12</v>
      </c>
      <c r="D31" s="3" t="s">
        <v>82</v>
      </c>
      <c r="E31" s="3" t="s">
        <v>83</v>
      </c>
      <c r="F31" s="66">
        <v>18</v>
      </c>
      <c r="G31" s="120"/>
    </row>
    <row r="32" spans="1:7" x14ac:dyDescent="0.35">
      <c r="A32" s="3" t="s">
        <v>101</v>
      </c>
      <c r="B32" s="3">
        <v>1615</v>
      </c>
      <c r="C32" s="3">
        <v>14</v>
      </c>
      <c r="D32" s="3" t="s">
        <v>195</v>
      </c>
      <c r="E32" s="4" t="s">
        <v>232</v>
      </c>
      <c r="F32" s="66">
        <v>12</v>
      </c>
      <c r="G32" s="120"/>
    </row>
    <row r="33" spans="1:9" x14ac:dyDescent="0.35">
      <c r="A33" s="3" t="s">
        <v>113</v>
      </c>
      <c r="B33" s="3">
        <v>1529</v>
      </c>
      <c r="C33" s="3">
        <v>17</v>
      </c>
      <c r="D33" s="3" t="s">
        <v>112</v>
      </c>
      <c r="E33" s="3" t="s">
        <v>114</v>
      </c>
      <c r="F33" s="66">
        <v>456</v>
      </c>
      <c r="G33" s="120"/>
    </row>
    <row r="34" spans="1:9" x14ac:dyDescent="0.35">
      <c r="A34" s="3" t="s">
        <v>79</v>
      </c>
      <c r="B34" s="3">
        <v>1441</v>
      </c>
      <c r="C34" s="3">
        <v>16</v>
      </c>
      <c r="D34" s="3" t="s">
        <v>80</v>
      </c>
      <c r="E34" s="3" t="s">
        <v>80</v>
      </c>
      <c r="F34" s="66">
        <v>18</v>
      </c>
      <c r="G34" s="120"/>
    </row>
    <row r="35" spans="1:9" x14ac:dyDescent="0.35">
      <c r="A35" s="3" t="s">
        <v>102</v>
      </c>
      <c r="B35" s="3">
        <v>1365</v>
      </c>
      <c r="C35" s="3">
        <v>16</v>
      </c>
      <c r="D35" s="3" t="s">
        <v>103</v>
      </c>
      <c r="E35" s="3" t="s">
        <v>104</v>
      </c>
      <c r="F35" s="66">
        <v>231</v>
      </c>
      <c r="G35" s="120"/>
    </row>
    <row r="36" spans="1:9" x14ac:dyDescent="0.35">
      <c r="A36" s="3" t="s">
        <v>70</v>
      </c>
      <c r="B36" s="3">
        <v>2295</v>
      </c>
      <c r="C36" s="9"/>
      <c r="D36" s="9"/>
      <c r="E36" s="9"/>
      <c r="F36" s="2">
        <f>SUM(F25:G35)</f>
        <v>1254</v>
      </c>
      <c r="G36" s="46">
        <f>F36/10</f>
        <v>125.4</v>
      </c>
    </row>
    <row r="37" spans="1:9" ht="14.5" customHeight="1" x14ac:dyDescent="0.35">
      <c r="F37" s="2" t="s">
        <v>300</v>
      </c>
      <c r="G37" s="2" t="s">
        <v>294</v>
      </c>
    </row>
    <row r="38" spans="1:9" x14ac:dyDescent="0.35">
      <c r="F38" s="123" t="s">
        <v>303</v>
      </c>
      <c r="G38" s="123"/>
      <c r="H38" s="123"/>
      <c r="I38" s="123"/>
    </row>
    <row r="39" spans="1:9" x14ac:dyDescent="0.35">
      <c r="F39" s="123"/>
      <c r="G39" s="123"/>
      <c r="H39" s="123"/>
      <c r="I39" s="123"/>
    </row>
    <row r="41" spans="1:9" ht="15" thickBot="1" x14ac:dyDescent="0.4"/>
    <row r="42" spans="1:9" ht="15" thickBot="1" x14ac:dyDescent="0.4">
      <c r="A42" s="125" t="s">
        <v>257</v>
      </c>
      <c r="B42" s="126"/>
      <c r="C42" s="126"/>
      <c r="D42" s="126"/>
      <c r="E42" s="127"/>
    </row>
    <row r="43" spans="1:9" ht="45.75" customHeight="1" thickBot="1" x14ac:dyDescent="0.4">
      <c r="A43" s="115" t="s">
        <v>254</v>
      </c>
      <c r="B43" s="124"/>
      <c r="C43" s="124"/>
      <c r="D43" s="124"/>
      <c r="E43" s="124"/>
      <c r="F43" s="102" t="s">
        <v>297</v>
      </c>
      <c r="G43" s="104"/>
    </row>
    <row r="44" spans="1:9" ht="15" customHeight="1" thickBot="1" x14ac:dyDescent="0.4">
      <c r="A44" s="24" t="s">
        <v>2</v>
      </c>
      <c r="B44" s="24" t="s">
        <v>252</v>
      </c>
      <c r="C44" s="24" t="s">
        <v>253</v>
      </c>
      <c r="D44" s="24" t="s">
        <v>5</v>
      </c>
      <c r="E44" s="40" t="s">
        <v>6</v>
      </c>
      <c r="F44" s="108"/>
      <c r="G44" s="110"/>
    </row>
    <row r="45" spans="1:9" x14ac:dyDescent="0.35">
      <c r="A45" s="3" t="s">
        <v>126</v>
      </c>
      <c r="B45" s="3">
        <v>1707</v>
      </c>
      <c r="C45" s="3">
        <v>13</v>
      </c>
      <c r="D45" s="3" t="s">
        <v>77</v>
      </c>
      <c r="E45" s="3" t="s">
        <v>77</v>
      </c>
      <c r="F45" s="121">
        <v>280</v>
      </c>
      <c r="G45" s="121"/>
    </row>
    <row r="46" spans="1:9" x14ac:dyDescent="0.35">
      <c r="A46" s="3" t="s">
        <v>150</v>
      </c>
      <c r="B46" s="3">
        <v>1704</v>
      </c>
      <c r="C46" s="3">
        <v>14</v>
      </c>
      <c r="D46" s="3" t="s">
        <v>151</v>
      </c>
      <c r="E46" s="4" t="s">
        <v>250</v>
      </c>
      <c r="F46" s="78">
        <v>244</v>
      </c>
      <c r="G46" s="78"/>
    </row>
    <row r="47" spans="1:9" x14ac:dyDescent="0.35">
      <c r="A47" s="3" t="s">
        <v>169</v>
      </c>
      <c r="B47" s="3">
        <v>1619</v>
      </c>
      <c r="C47" s="3">
        <v>7</v>
      </c>
      <c r="D47" s="3" t="s">
        <v>0</v>
      </c>
      <c r="E47" s="3" t="s">
        <v>21</v>
      </c>
      <c r="F47" s="78">
        <v>0</v>
      </c>
      <c r="G47" s="78"/>
    </row>
    <row r="48" spans="1:9" x14ac:dyDescent="0.35">
      <c r="A48" s="3" t="s">
        <v>131</v>
      </c>
      <c r="B48" s="3">
        <v>1509</v>
      </c>
      <c r="C48" s="3">
        <v>8</v>
      </c>
      <c r="D48" s="3" t="s">
        <v>0</v>
      </c>
      <c r="E48" s="3" t="s">
        <v>128</v>
      </c>
      <c r="F48" s="78">
        <v>0</v>
      </c>
      <c r="G48" s="78"/>
    </row>
    <row r="49" spans="1:7" x14ac:dyDescent="0.35">
      <c r="A49" s="3" t="s">
        <v>170</v>
      </c>
      <c r="B49" s="3">
        <v>1501</v>
      </c>
      <c r="C49" s="3">
        <v>10</v>
      </c>
      <c r="D49" s="3" t="s">
        <v>171</v>
      </c>
      <c r="E49" s="3" t="s">
        <v>171</v>
      </c>
      <c r="F49" s="78">
        <v>90</v>
      </c>
      <c r="G49" s="78"/>
    </row>
    <row r="50" spans="1:7" x14ac:dyDescent="0.35">
      <c r="A50" s="3" t="s">
        <v>137</v>
      </c>
      <c r="B50" s="3">
        <v>1386</v>
      </c>
      <c r="C50" s="3">
        <v>14</v>
      </c>
      <c r="D50" s="3" t="s">
        <v>138</v>
      </c>
      <c r="E50" s="3" t="s">
        <v>138</v>
      </c>
      <c r="F50" s="78">
        <v>265</v>
      </c>
      <c r="G50" s="78"/>
    </row>
    <row r="51" spans="1:7" x14ac:dyDescent="0.35">
      <c r="A51" s="3" t="s">
        <v>127</v>
      </c>
      <c r="B51" s="3">
        <v>1230</v>
      </c>
      <c r="C51" s="3">
        <v>11</v>
      </c>
      <c r="D51" s="3" t="s">
        <v>128</v>
      </c>
      <c r="E51" s="3" t="s">
        <v>128</v>
      </c>
      <c r="F51" s="78">
        <v>0</v>
      </c>
      <c r="G51" s="78"/>
    </row>
    <row r="52" spans="1:7" x14ac:dyDescent="0.35">
      <c r="A52" s="3" t="s">
        <v>155</v>
      </c>
      <c r="B52" s="3">
        <v>1154</v>
      </c>
      <c r="C52" s="3">
        <v>8</v>
      </c>
      <c r="D52" s="3" t="s">
        <v>0</v>
      </c>
      <c r="E52" s="3" t="s">
        <v>156</v>
      </c>
      <c r="F52" s="78">
        <v>67</v>
      </c>
      <c r="G52" s="78"/>
    </row>
    <row r="53" spans="1:7" x14ac:dyDescent="0.35">
      <c r="A53" s="3" t="s">
        <v>165</v>
      </c>
      <c r="B53" s="3">
        <v>1081</v>
      </c>
      <c r="C53" s="3">
        <v>13</v>
      </c>
      <c r="D53" s="3" t="s">
        <v>166</v>
      </c>
      <c r="E53" s="3" t="s">
        <v>166</v>
      </c>
      <c r="F53" s="78">
        <v>391</v>
      </c>
      <c r="G53" s="78"/>
    </row>
    <row r="54" spans="1:7" x14ac:dyDescent="0.35">
      <c r="A54" s="3" t="s">
        <v>183</v>
      </c>
      <c r="B54" s="3">
        <v>1037</v>
      </c>
      <c r="C54" s="3">
        <v>18</v>
      </c>
      <c r="D54" s="3" t="s">
        <v>184</v>
      </c>
      <c r="E54" s="3" t="s">
        <v>185</v>
      </c>
      <c r="F54" s="78">
        <v>257</v>
      </c>
      <c r="G54" s="78"/>
    </row>
    <row r="55" spans="1:7" x14ac:dyDescent="0.35">
      <c r="A55" s="3" t="s">
        <v>189</v>
      </c>
      <c r="B55" s="3">
        <v>975</v>
      </c>
      <c r="C55" s="3">
        <v>14</v>
      </c>
      <c r="D55" s="3" t="s">
        <v>187</v>
      </c>
      <c r="E55" s="3" t="s">
        <v>187</v>
      </c>
      <c r="F55" s="78">
        <v>307</v>
      </c>
      <c r="G55" s="78"/>
    </row>
    <row r="56" spans="1:7" x14ac:dyDescent="0.35">
      <c r="F56" s="2">
        <f>SUM(F45:G55)</f>
        <v>1901</v>
      </c>
      <c r="G56" s="46">
        <f>F56/11</f>
        <v>172.81818181818181</v>
      </c>
    </row>
    <row r="57" spans="1:7" x14ac:dyDescent="0.35">
      <c r="F57" s="2" t="s">
        <v>295</v>
      </c>
      <c r="G57" s="2" t="s">
        <v>294</v>
      </c>
    </row>
  </sheetData>
  <mergeCells count="53">
    <mergeCell ref="F10:G10"/>
    <mergeCell ref="F11:G11"/>
    <mergeCell ref="F12:G12"/>
    <mergeCell ref="F2:G3"/>
    <mergeCell ref="F4:G4"/>
    <mergeCell ref="F5:G5"/>
    <mergeCell ref="F6:G6"/>
    <mergeCell ref="F7:G7"/>
    <mergeCell ref="A43:E43"/>
    <mergeCell ref="A42:E42"/>
    <mergeCell ref="N1:Q1"/>
    <mergeCell ref="P2:P3"/>
    <mergeCell ref="A2:E2"/>
    <mergeCell ref="A1:E1"/>
    <mergeCell ref="A23:E23"/>
    <mergeCell ref="A22:E22"/>
    <mergeCell ref="F23:G24"/>
    <mergeCell ref="F13:G13"/>
    <mergeCell ref="F14:G14"/>
    <mergeCell ref="N2:N3"/>
    <mergeCell ref="O2:O3"/>
    <mergeCell ref="Q2:Q3"/>
    <mergeCell ref="F8:G8"/>
    <mergeCell ref="F9:G9"/>
    <mergeCell ref="F54:G54"/>
    <mergeCell ref="F55:G55"/>
    <mergeCell ref="F47:G47"/>
    <mergeCell ref="F48:G48"/>
    <mergeCell ref="F49:G49"/>
    <mergeCell ref="F50:G50"/>
    <mergeCell ref="F51:G51"/>
    <mergeCell ref="F52:G52"/>
    <mergeCell ref="F31:G31"/>
    <mergeCell ref="F46:G46"/>
    <mergeCell ref="F45:G45"/>
    <mergeCell ref="F43:G44"/>
    <mergeCell ref="F53:G53"/>
    <mergeCell ref="F38:I39"/>
    <mergeCell ref="F32:G32"/>
    <mergeCell ref="F33:G33"/>
    <mergeCell ref="F34:G34"/>
    <mergeCell ref="F35:G35"/>
    <mergeCell ref="O12:Q13"/>
    <mergeCell ref="N12:N13"/>
    <mergeCell ref="O14:Q14"/>
    <mergeCell ref="O15:Q15"/>
    <mergeCell ref="O16:Q16"/>
    <mergeCell ref="F30:G30"/>
    <mergeCell ref="F25:G25"/>
    <mergeCell ref="F26:G26"/>
    <mergeCell ref="F29:G29"/>
    <mergeCell ref="F27:G27"/>
    <mergeCell ref="F28:G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Lech</vt:lpstr>
      <vt:lpstr>Górnik</vt:lpstr>
      <vt:lpstr>Raków </vt:lpstr>
      <vt:lpstr>PODSUMOWANIE</vt:lpstr>
      <vt:lpstr>Gracze z największą liczbą min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Wnęk</dc:creator>
  <cp:lastModifiedBy>Radek Wnęk</cp:lastModifiedBy>
  <dcterms:created xsi:type="dcterms:W3CDTF">2023-07-08T08:53:55Z</dcterms:created>
  <dcterms:modified xsi:type="dcterms:W3CDTF">2023-08-01T11:09:05Z</dcterms:modified>
</cp:coreProperties>
</file>